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7\2024\"/>
    </mc:Choice>
  </mc:AlternateContent>
  <xr:revisionPtr revIDLastSave="0" documentId="13_ncr:1_{7463A31B-005F-481D-A99A-00569E1F6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43" i="1"/>
  <c r="E68" i="1"/>
  <c r="C36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1" i="1"/>
  <c r="D36" i="1" l="1"/>
  <c r="E36" i="1"/>
  <c r="F36" i="1"/>
  <c r="G36" i="1"/>
  <c r="H36" i="1"/>
  <c r="I36" i="1"/>
  <c r="E18" i="2"/>
  <c r="E6" i="3" l="1"/>
  <c r="E6" i="4"/>
  <c r="C15" i="2" l="1"/>
  <c r="H68" i="1"/>
  <c r="G68" i="1"/>
  <c r="F68" i="1"/>
  <c r="D68" i="1"/>
  <c r="C68" i="1"/>
  <c r="C5" i="2"/>
  <c r="H79" i="1" l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C125" i="1" l="1"/>
  <c r="C94" i="1"/>
  <c r="C93" i="1"/>
  <c r="C117" i="1"/>
  <c r="C86" i="1"/>
  <c r="C85" i="1"/>
  <c r="C110" i="1"/>
  <c r="C109" i="1"/>
  <c r="C7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05" i="1"/>
  <c r="C107" i="1"/>
  <c r="C108" i="1"/>
  <c r="C111" i="1"/>
  <c r="C112" i="1"/>
  <c r="C113" i="1"/>
  <c r="C115" i="1"/>
  <c r="C116" i="1"/>
  <c r="C118" i="1"/>
  <c r="C119" i="1"/>
  <c r="C120" i="1"/>
  <c r="C121" i="1"/>
  <c r="C123" i="1"/>
  <c r="C124" i="1"/>
  <c r="C126" i="1"/>
  <c r="C127" i="1"/>
  <c r="C128" i="1"/>
  <c r="C129" i="1"/>
  <c r="C105" i="1"/>
  <c r="C79" i="1"/>
  <c r="C80" i="1"/>
  <c r="C81" i="1"/>
  <c r="C82" i="1"/>
  <c r="C83" i="1"/>
  <c r="C84" i="1"/>
  <c r="C87" i="1"/>
  <c r="C88" i="1"/>
  <c r="C89" i="1"/>
  <c r="C90" i="1"/>
  <c r="C91" i="1"/>
  <c r="C92" i="1"/>
  <c r="C95" i="1"/>
  <c r="C96" i="1"/>
  <c r="C97" i="1"/>
  <c r="C98" i="1"/>
  <c r="C99" i="1"/>
  <c r="C100" i="1"/>
  <c r="C76" i="1"/>
  <c r="I126" i="1" l="1"/>
  <c r="I110" i="1"/>
  <c r="I105" i="1"/>
  <c r="I125" i="1"/>
  <c r="I117" i="1"/>
  <c r="I109" i="1"/>
  <c r="I124" i="1"/>
  <c r="I116" i="1"/>
  <c r="I108" i="1"/>
  <c r="I123" i="1"/>
  <c r="I118" i="1"/>
  <c r="I115" i="1"/>
  <c r="I129" i="1"/>
  <c r="I121" i="1"/>
  <c r="I113" i="1"/>
  <c r="I107" i="1"/>
  <c r="I128" i="1"/>
  <c r="I120" i="1"/>
  <c r="I112" i="1"/>
  <c r="I127" i="1"/>
  <c r="I119" i="1"/>
  <c r="I111" i="1"/>
  <c r="C114" i="1"/>
  <c r="I114" i="1" s="1"/>
  <c r="C77" i="1"/>
  <c r="C122" i="1"/>
  <c r="I122" i="1" s="1"/>
  <c r="C106" i="1"/>
  <c r="I106" i="1" s="1"/>
</calcChain>
</file>

<file path=xl/sharedStrings.xml><?xml version="1.0" encoding="utf-8"?>
<sst xmlns="http://schemas.openxmlformats.org/spreadsheetml/2006/main" count="510" uniqueCount="336">
  <si>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</si>
  <si>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</si>
  <si>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</si>
  <si>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</si>
  <si>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</si>
  <si>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</si>
  <si>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</si>
  <si>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</si>
  <si>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</si>
  <si>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</si>
  <si>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</si>
  <si>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</si>
  <si>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</si>
  <si>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</si>
  <si>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</si>
  <si>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</si>
  <si>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</si>
  <si>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</si>
  <si>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</si>
  <si>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</si>
  <si>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</si>
  <si>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</si>
  <si>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</si>
  <si>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</si>
  <si>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</si>
  <si>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</si>
  <si>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</si>
  <si>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</si>
  <si>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</si>
  <si>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</si>
  <si>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</si>
  <si>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</si>
  <si>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</si>
  <si>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</si>
  <si>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</si>
  <si>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</si>
  <si>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</si>
  <si>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</si>
  <si>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</si>
  <si>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</si>
  <si>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</si>
  <si>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</si>
  <si>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</si>
  <si>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</si>
  <si>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</si>
  <si>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</si>
  <si>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</si>
  <si>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</si>
  <si>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</si>
  <si>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</si>
  <si>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</si>
  <si>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</si>
  <si>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</si>
  <si>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</si>
  <si>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</si>
  <si>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</si>
  <si>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</si>
  <si>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</si>
  <si>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</si>
  <si>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</si>
  <si>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</si>
  <si>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</si>
  <si>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</si>
  <si>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</si>
  <si>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</si>
  <si>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</si>
  <si>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</si>
  <si>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</si>
  <si>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</si>
  <si>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</si>
  <si>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</si>
  <si>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</si>
  <si>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</si>
  <si>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</si>
  <si>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</si>
  <si>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</si>
  <si>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</si>
  <si>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</si>
  <si>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</si>
  <si>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</si>
  <si>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</si>
  <si>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</si>
  <si>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</si>
  <si>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</si>
  <si>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</si>
  <si>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</si>
  <si>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</si>
  <si>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</si>
  <si>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</si>
  <si>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</si>
  <si>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</si>
  <si>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</si>
  <si>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</si>
  <si>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</si>
  <si>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</si>
  <si>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</si>
  <si>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</si>
  <si>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</si>
  <si>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</si>
  <si>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</si>
  <si>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</si>
  <si>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</si>
  <si>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</si>
  <si>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</si>
  <si>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</si>
  <si>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</si>
  <si>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</si>
  <si>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</si>
  <si>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</si>
  <si>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</si>
  <si>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</si>
  <si>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</si>
  <si>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</si>
  <si>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</si>
  <si>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</si>
  <si>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</si>
  <si>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</si>
  <si>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</si>
  <si>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</si>
  <si>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</si>
  <si>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</si>
  <si>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</si>
  <si>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</si>
  <si>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</si>
  <si>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</si>
  <si>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</si>
  <si>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</si>
  <si>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</si>
  <si>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</si>
  <si>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</si>
  <si>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</si>
  <si>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</si>
  <si>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</si>
  <si>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</si>
  <si>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</si>
  <si>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</si>
  <si>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</si>
  <si>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</si>
  <si>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</si>
  <si>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</si>
  <si>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</si>
  <si>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</si>
  <si>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</si>
  <si>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</si>
  <si>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</si>
  <si>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</si>
  <si>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</si>
  <si>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</si>
  <si>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</si>
  <si>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</si>
  <si>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</si>
  <si>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</si>
  <si>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</si>
  <si>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</si>
  <si>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</si>
  <si>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</si>
  <si>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</si>
  <si>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</si>
  <si>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</si>
  <si>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</si>
  <si>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</si>
  <si>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</si>
  <si>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</si>
  <si>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</si>
  <si>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</si>
  <si>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</si>
  <si>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</si>
  <si>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</si>
  <si>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</si>
  <si>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</si>
  <si>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</si>
  <si>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</si>
  <si>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</si>
  <si>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</si>
  <si>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</si>
  <si>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</si>
  <si>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</si>
  <si>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</si>
  <si>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</si>
  <si>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</si>
  <si>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</si>
  <si>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</si>
  <si>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</si>
  <si>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</si>
  <si>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</si>
  <si>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</si>
  <si>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</si>
  <si>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</si>
  <si>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</si>
  <si>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</si>
  <si>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</si>
  <si>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</si>
  <si>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</si>
  <si>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</si>
  <si>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</si>
  <si>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</si>
  <si>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</si>
  <si>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</si>
  <si>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</si>
  <si>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</si>
  <si>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</si>
  <si>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</si>
  <si>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</si>
  <si>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</si>
  <si>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</si>
  <si>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</si>
  <si>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</si>
  <si>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</si>
  <si>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</si>
  <si>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</si>
  <si>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</si>
  <si>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</si>
  <si>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</si>
  <si>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</si>
  <si>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</si>
  <si>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</si>
  <si>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</si>
  <si>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</si>
  <si>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</si>
  <si>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</si>
  <si>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</si>
  <si>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</si>
  <si>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</si>
  <si>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</si>
  <si>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</si>
  <si>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</si>
  <si>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</si>
  <si>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</si>
  <si>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</si>
  <si>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</si>
  <si>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</si>
  <si>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</si>
  <si>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</si>
  <si>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</si>
  <si>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</si>
  <si>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</si>
  <si>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</si>
  <si>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</si>
  <si>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</si>
  <si>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</si>
  <si>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</si>
  <si>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</si>
  <si>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</si>
  <si>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</si>
  <si>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</si>
  <si>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</si>
  <si>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</si>
  <si>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</si>
  <si>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</si>
  <si>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</si>
  <si>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</si>
  <si>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</si>
  <si>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</si>
  <si>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</si>
  <si>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</si>
  <si>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</si>
  <si>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</si>
  <si>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</si>
  <si>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</si>
  <si>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</si>
  <si>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</si>
  <si>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</si>
  <si>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</si>
  <si>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</si>
  <si>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</si>
  <si>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</si>
  <si>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</si>
  <si>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</si>
  <si>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</si>
  <si>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</si>
  <si>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</si>
  <si>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</si>
  <si>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</si>
  <si>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</si>
  <si>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</si>
  <si>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</si>
  <si>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</si>
  <si>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</si>
  <si>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</si>
  <si>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</si>
  <si>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</si>
  <si>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</si>
  <si>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</si>
  <si>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</si>
  <si>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</si>
  <si>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</si>
  <si>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</si>
  <si>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</si>
  <si>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klin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</si>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</sst>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name val="Calibri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/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2" fillId="2" borderId="7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0" fillId="0" borderId="9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tabSelected="1" topLeftCell="A10" zoomScale="110" zoomScaleNormal="110" workbookViewId="0">
      <selection activeCell="Q48" sqref="Q48"/>
    </sheetView>
  </sheetViews>
  <sheetFormatPr defaultColWidth="8.7109375" defaultRowHeight="15" x14ac:dyDescent="0.25"/>
  <cols>
    <col min="1" max="1" width="15.5703125" style="22" customWidth="1"/>
    <col min="2" max="2" width="10" style="22"/>
    <col min="3" max="3" width="11.85546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7109375" style="22"/>
  </cols>
  <sheetData>
    <row r="1" spans="1:22" ht="32.1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22" ht="32.1" customHeight="1" x14ac:dyDescent="0.25">
      <c r="A2" s="63" t="s">
        <v>333</v>
      </c>
      <c r="B2" s="63"/>
      <c r="C2" s="63"/>
      <c r="D2" s="63"/>
      <c r="E2" s="63"/>
      <c r="F2" s="63"/>
      <c r="G2" s="63"/>
      <c r="H2" s="63"/>
      <c r="I2" s="63"/>
    </row>
    <row r="3" spans="1:22" ht="15.95" customHeight="1" x14ac:dyDescent="0.25">
      <c r="A3" s="65" t="s">
        <v>334</v>
      </c>
      <c r="B3" s="66"/>
      <c r="C3" s="66"/>
      <c r="D3" s="66"/>
      <c r="E3" s="66"/>
      <c r="F3" s="66"/>
      <c r="G3" s="66"/>
      <c r="H3" s="66"/>
    </row>
    <row r="4" spans="1:22" ht="15.95" customHeight="1" x14ac:dyDescent="0.25">
      <c r="A4" s="23"/>
    </row>
    <row r="5" spans="1:22" ht="15.95" customHeight="1" x14ac:dyDescent="0.25">
      <c r="A5" s="67" t="s">
        <v>1</v>
      </c>
      <c r="B5" s="67"/>
      <c r="C5" s="67"/>
      <c r="D5" s="67"/>
      <c r="E5" s="67"/>
      <c r="F5" s="67"/>
      <c r="G5" s="67"/>
      <c r="H5" s="67"/>
      <c r="I5" s="67"/>
    </row>
    <row r="6" spans="1:22" ht="14.1" customHeight="1" x14ac:dyDescent="0.25"/>
    <row r="7" spans="1:22" ht="14.1" customHeight="1" x14ac:dyDescent="0.25">
      <c r="A7" s="60" t="s">
        <v>3</v>
      </c>
      <c r="B7" s="60" t="s">
        <v>15</v>
      </c>
      <c r="C7" s="64" t="s">
        <v>6</v>
      </c>
      <c r="D7" s="64" t="s">
        <v>4</v>
      </c>
      <c r="E7" s="64" t="s">
        <v>19</v>
      </c>
      <c r="F7" s="64" t="s">
        <v>5</v>
      </c>
      <c r="G7" s="64" t="s">
        <v>7</v>
      </c>
      <c r="H7" s="64" t="s">
        <v>8</v>
      </c>
      <c r="I7" s="64" t="s">
        <v>9</v>
      </c>
    </row>
    <row r="8" spans="1:22" ht="29.1" customHeight="1" x14ac:dyDescent="0.25">
      <c r="A8" s="60"/>
      <c r="B8" s="60"/>
      <c r="C8" s="64"/>
      <c r="D8" s="64"/>
      <c r="E8" s="64"/>
      <c r="F8" s="64"/>
      <c r="G8" s="64"/>
      <c r="H8" s="64"/>
      <c r="I8" s="64"/>
      <c r="Q8" s="44"/>
      <c r="R8" s="44"/>
      <c r="S8" s="44"/>
      <c r="T8" s="44"/>
      <c r="U8" s="44"/>
      <c r="V8" s="44"/>
    </row>
    <row r="9" spans="1:22" ht="14.1" customHeight="1" x14ac:dyDescent="0.25">
      <c r="A9" s="60"/>
      <c r="B9" s="60"/>
      <c r="C9" s="64"/>
      <c r="D9" s="64"/>
      <c r="E9" s="64"/>
      <c r="F9" s="64"/>
      <c r="G9" s="64"/>
      <c r="H9" s="64"/>
      <c r="I9" s="64"/>
      <c r="Q9" s="44"/>
      <c r="R9" s="44"/>
      <c r="S9" s="44"/>
      <c r="T9" s="44"/>
      <c r="U9" s="44"/>
      <c r="V9" s="44"/>
    </row>
    <row r="10" spans="1:22" ht="14.1" customHeight="1" x14ac:dyDescent="0.25">
      <c r="A10" s="60"/>
      <c r="B10" s="60"/>
      <c r="C10" s="68" t="s">
        <v>10</v>
      </c>
      <c r="D10" s="69"/>
      <c r="E10" s="69"/>
      <c r="F10" s="69"/>
      <c r="G10" s="69"/>
      <c r="H10" s="69"/>
      <c r="I10" s="70"/>
      <c r="Q10" s="44"/>
      <c r="R10" s="44"/>
      <c r="S10" s="44"/>
      <c r="T10" s="44"/>
      <c r="U10" s="44"/>
      <c r="V10" s="44"/>
    </row>
    <row r="11" spans="1:22" ht="15.95" customHeight="1" x14ac:dyDescent="0.25">
      <c r="A11" s="26" t="s">
        <v>283</v>
      </c>
      <c r="B11" s="27" t="s">
        <v>307</v>
      </c>
      <c r="C11" s="48">
        <v>0.41000000000000003</v>
      </c>
      <c r="D11" s="48">
        <v>8.4</v>
      </c>
      <c r="E11" s="49">
        <v>0.45279999999999998</v>
      </c>
      <c r="F11" s="48">
        <v>5.1506000000000007</v>
      </c>
      <c r="G11" s="48">
        <v>5.6599999999999998E-2</v>
      </c>
      <c r="H11" s="48">
        <v>0</v>
      </c>
      <c r="I11" s="50">
        <f>SUM(C11:H11)</f>
        <v>14.47</v>
      </c>
    </row>
    <row r="12" spans="1:22" ht="15.95" customHeight="1" x14ac:dyDescent="0.25">
      <c r="A12" s="26" t="s">
        <v>284</v>
      </c>
      <c r="B12" s="27" t="s">
        <v>308</v>
      </c>
      <c r="C12" s="49">
        <v>0.34</v>
      </c>
      <c r="D12" s="49">
        <v>4.0599999999999996</v>
      </c>
      <c r="E12" s="49">
        <v>0.26879999999999998</v>
      </c>
      <c r="F12" s="49">
        <v>3.1671</v>
      </c>
      <c r="G12" s="49">
        <v>3.3599999999999998E-2</v>
      </c>
      <c r="H12" s="49">
        <v>0</v>
      </c>
      <c r="I12" s="50">
        <f t="shared" ref="I12:I35" si="0">SUM(C12:H12)</f>
        <v>7.8694999999999986</v>
      </c>
    </row>
    <row r="13" spans="1:22" ht="15.95" customHeight="1" x14ac:dyDescent="0.25">
      <c r="A13" s="26" t="s">
        <v>285</v>
      </c>
      <c r="B13" s="27" t="s">
        <v>309</v>
      </c>
      <c r="C13" s="48">
        <v>2.1800000000000002</v>
      </c>
      <c r="D13" s="48">
        <v>10.83</v>
      </c>
      <c r="E13" s="49">
        <v>0.70080000000000009</v>
      </c>
      <c r="F13" s="48">
        <v>8.1760999999999981</v>
      </c>
      <c r="G13" s="48">
        <v>8.7600000000000011E-2</v>
      </c>
      <c r="H13" s="48">
        <v>0</v>
      </c>
      <c r="I13" s="50">
        <f t="shared" si="0"/>
        <v>21.974499999999995</v>
      </c>
    </row>
    <row r="14" spans="1:22" ht="15.95" customHeight="1" x14ac:dyDescent="0.25">
      <c r="A14" s="26" t="s">
        <v>286</v>
      </c>
      <c r="B14" s="27" t="s">
        <v>310</v>
      </c>
      <c r="C14" s="48">
        <v>3.62</v>
      </c>
      <c r="D14" s="48">
        <v>7.5399999999999991</v>
      </c>
      <c r="E14" s="49">
        <v>0.72960000000000003</v>
      </c>
      <c r="F14" s="48">
        <v>8.299199999999999</v>
      </c>
      <c r="G14" s="48">
        <v>9.1200000000000003E-2</v>
      </c>
      <c r="H14" s="48">
        <v>0</v>
      </c>
      <c r="I14" s="50">
        <f t="shared" si="0"/>
        <v>20.28</v>
      </c>
    </row>
    <row r="15" spans="1:22" ht="15.95" customHeight="1" x14ac:dyDescent="0.25">
      <c r="A15" s="26" t="s">
        <v>287</v>
      </c>
      <c r="B15" s="27" t="s">
        <v>311</v>
      </c>
      <c r="C15" s="49">
        <v>2.39</v>
      </c>
      <c r="D15" s="49">
        <v>19.46</v>
      </c>
      <c r="E15" s="49">
        <v>0.92480000000000007</v>
      </c>
      <c r="F15" s="49">
        <v>10.519600000000001</v>
      </c>
      <c r="G15" s="49">
        <v>0.11560000000000001</v>
      </c>
      <c r="H15" s="49">
        <v>0</v>
      </c>
      <c r="I15" s="50">
        <f t="shared" si="0"/>
        <v>33.410000000000004</v>
      </c>
    </row>
    <row r="16" spans="1:22" ht="15.95" customHeight="1" x14ac:dyDescent="0.25">
      <c r="A16" s="26" t="s">
        <v>335</v>
      </c>
      <c r="B16" s="27" t="s">
        <v>312</v>
      </c>
      <c r="C16" s="49">
        <v>0.89</v>
      </c>
      <c r="D16" s="49">
        <v>18.240000000000002</v>
      </c>
      <c r="E16" s="49">
        <v>1.0327999999999999</v>
      </c>
      <c r="F16" s="49">
        <v>11.748100000000001</v>
      </c>
      <c r="G16" s="49">
        <v>0.12909999999999999</v>
      </c>
      <c r="H16" s="49">
        <v>0</v>
      </c>
      <c r="I16" s="50">
        <f t="shared" si="0"/>
        <v>32.040000000000006</v>
      </c>
    </row>
    <row r="17" spans="1:9" ht="15.95" customHeight="1" x14ac:dyDescent="0.25">
      <c r="A17" s="26" t="s">
        <v>289</v>
      </c>
      <c r="B17" s="27" t="s">
        <v>313</v>
      </c>
      <c r="C17" s="48">
        <v>0.4</v>
      </c>
      <c r="D17" s="48">
        <v>6.1000000000000005</v>
      </c>
      <c r="E17" s="49">
        <v>0.24</v>
      </c>
      <c r="F17" s="49">
        <v>2.73</v>
      </c>
      <c r="G17" s="48">
        <v>0.03</v>
      </c>
      <c r="H17" s="48">
        <v>0.3</v>
      </c>
      <c r="I17" s="50">
        <f t="shared" si="0"/>
        <v>9.8000000000000007</v>
      </c>
    </row>
    <row r="18" spans="1:9" ht="15.95" customHeight="1" x14ac:dyDescent="0.25">
      <c r="A18" s="26" t="s">
        <v>290</v>
      </c>
      <c r="B18" s="27" t="s">
        <v>314</v>
      </c>
      <c r="C18" s="48">
        <v>0.45</v>
      </c>
      <c r="D18" s="48">
        <v>6.2200000000000006</v>
      </c>
      <c r="E18" s="49">
        <v>0.37280000000000002</v>
      </c>
      <c r="F18" s="49">
        <v>4.2921000000000005</v>
      </c>
      <c r="G18" s="48">
        <v>4.6600000000000003E-2</v>
      </c>
      <c r="H18" s="48">
        <v>0</v>
      </c>
      <c r="I18" s="50">
        <f t="shared" si="0"/>
        <v>11.381500000000001</v>
      </c>
    </row>
    <row r="19" spans="1:9" ht="15.95" customHeight="1" x14ac:dyDescent="0.25">
      <c r="A19" s="26" t="s">
        <v>291</v>
      </c>
      <c r="B19" s="27" t="s">
        <v>315</v>
      </c>
      <c r="C19" s="48">
        <v>2.04</v>
      </c>
      <c r="D19" s="48">
        <v>17.53</v>
      </c>
      <c r="E19" s="49">
        <v>0.99280000000000002</v>
      </c>
      <c r="F19" s="49">
        <v>11.7341</v>
      </c>
      <c r="G19" s="48">
        <v>0.1241</v>
      </c>
      <c r="H19" s="48">
        <v>0</v>
      </c>
      <c r="I19" s="50">
        <f t="shared" si="0"/>
        <v>32.420999999999999</v>
      </c>
    </row>
    <row r="20" spans="1:9" ht="15.95" customHeight="1" x14ac:dyDescent="0.25">
      <c r="A20" s="26" t="s">
        <v>292</v>
      </c>
      <c r="B20" s="27" t="s">
        <v>316</v>
      </c>
      <c r="C20" s="48">
        <v>0.09</v>
      </c>
      <c r="D20" s="48">
        <v>5.0999999999999996</v>
      </c>
      <c r="E20" s="49">
        <v>0.224</v>
      </c>
      <c r="F20" s="49">
        <v>2.548</v>
      </c>
      <c r="G20" s="48">
        <v>2.8000000000000001E-2</v>
      </c>
      <c r="H20" s="48">
        <v>0</v>
      </c>
      <c r="I20" s="50">
        <f t="shared" si="0"/>
        <v>7.9899999999999993</v>
      </c>
    </row>
    <row r="21" spans="1:9" ht="15.95" customHeight="1" x14ac:dyDescent="0.25">
      <c r="A21" s="26" t="s">
        <v>293</v>
      </c>
      <c r="B21" s="27" t="s">
        <v>317</v>
      </c>
      <c r="C21" s="48">
        <v>2.6199999999999997</v>
      </c>
      <c r="D21" s="48">
        <v>18.52</v>
      </c>
      <c r="E21" s="49">
        <v>0.88640000000000008</v>
      </c>
      <c r="F21" s="49">
        <v>10.082799999999999</v>
      </c>
      <c r="G21" s="48">
        <v>0.11080000000000001</v>
      </c>
      <c r="H21" s="48">
        <v>0</v>
      </c>
      <c r="I21" s="50">
        <f t="shared" si="0"/>
        <v>32.22</v>
      </c>
    </row>
    <row r="22" spans="1:9" ht="15.95" customHeight="1" x14ac:dyDescent="0.25">
      <c r="A22" s="26" t="s">
        <v>294</v>
      </c>
      <c r="B22" s="27" t="s">
        <v>319</v>
      </c>
      <c r="C22" s="48">
        <v>7.46</v>
      </c>
      <c r="D22" s="48">
        <v>25.4</v>
      </c>
      <c r="E22" s="49">
        <v>1.5312000000000001</v>
      </c>
      <c r="F22" s="49">
        <v>17.569900000000001</v>
      </c>
      <c r="G22" s="48">
        <v>0.19140000000000001</v>
      </c>
      <c r="H22" s="48">
        <v>0</v>
      </c>
      <c r="I22" s="50">
        <f t="shared" si="0"/>
        <v>52.152500000000003</v>
      </c>
    </row>
    <row r="23" spans="1:9" ht="15.95" customHeight="1" x14ac:dyDescent="0.25">
      <c r="A23" s="26" t="s">
        <v>295</v>
      </c>
      <c r="B23" s="27" t="s">
        <v>320</v>
      </c>
      <c r="C23" s="48">
        <v>3.66</v>
      </c>
      <c r="D23" s="48">
        <v>10.9</v>
      </c>
      <c r="E23" s="49">
        <v>0.71040000000000003</v>
      </c>
      <c r="F23" s="49">
        <v>8.0808</v>
      </c>
      <c r="G23" s="48">
        <v>8.8800000000000004E-2</v>
      </c>
      <c r="H23" s="48">
        <v>3</v>
      </c>
      <c r="I23" s="50">
        <f t="shared" si="0"/>
        <v>26.439999999999998</v>
      </c>
    </row>
    <row r="24" spans="1:9" ht="15.95" customHeight="1" x14ac:dyDescent="0.25">
      <c r="A24" s="26" t="s">
        <v>296</v>
      </c>
      <c r="B24" s="27" t="s">
        <v>321</v>
      </c>
      <c r="C24" s="48">
        <v>6.75</v>
      </c>
      <c r="D24" s="48">
        <v>26.560000000000002</v>
      </c>
      <c r="E24" s="49">
        <v>1.3824000000000001</v>
      </c>
      <c r="F24" s="49">
        <v>15.7248</v>
      </c>
      <c r="G24" s="48">
        <v>0.17280000000000001</v>
      </c>
      <c r="H24" s="48">
        <v>0</v>
      </c>
      <c r="I24" s="50">
        <f t="shared" si="0"/>
        <v>50.59</v>
      </c>
    </row>
    <row r="25" spans="1:9" ht="15.95" customHeight="1" x14ac:dyDescent="0.25">
      <c r="A25" s="26" t="s">
        <v>297</v>
      </c>
      <c r="B25" s="27" t="s">
        <v>322</v>
      </c>
      <c r="C25" s="48">
        <v>4.6300000000000008</v>
      </c>
      <c r="D25" s="48">
        <v>23.709999999999997</v>
      </c>
      <c r="E25" s="49">
        <v>2.2088000000000001</v>
      </c>
      <c r="F25" s="49">
        <v>25.453600000000002</v>
      </c>
      <c r="G25" s="48">
        <v>0.27610000000000001</v>
      </c>
      <c r="H25" s="48">
        <v>0</v>
      </c>
      <c r="I25" s="50">
        <f t="shared" si="0"/>
        <v>56.278499999999994</v>
      </c>
    </row>
    <row r="26" spans="1:9" ht="15.95" customHeight="1" x14ac:dyDescent="0.25">
      <c r="A26" s="26" t="s">
        <v>298</v>
      </c>
      <c r="B26" s="27" t="s">
        <v>323</v>
      </c>
      <c r="C26" s="48">
        <v>1.85</v>
      </c>
      <c r="D26" s="48">
        <v>15.7</v>
      </c>
      <c r="E26" s="49">
        <v>0.86880000000000002</v>
      </c>
      <c r="F26" s="49">
        <v>10.078099999999999</v>
      </c>
      <c r="G26" s="48">
        <v>0.1086</v>
      </c>
      <c r="H26" s="48">
        <v>0</v>
      </c>
      <c r="I26" s="50">
        <f t="shared" si="0"/>
        <v>28.605499999999999</v>
      </c>
    </row>
    <row r="27" spans="1:9" ht="15.95" customHeight="1" x14ac:dyDescent="0.25">
      <c r="A27" s="26" t="s">
        <v>299</v>
      </c>
      <c r="B27" s="27" t="s">
        <v>324</v>
      </c>
      <c r="C27" s="48">
        <v>9.370000000000001</v>
      </c>
      <c r="D27" s="48">
        <v>35.5</v>
      </c>
      <c r="E27" s="49">
        <v>1.7391999999999999</v>
      </c>
      <c r="F27" s="49">
        <v>19.7834</v>
      </c>
      <c r="G27" s="48">
        <v>0.21739999999999998</v>
      </c>
      <c r="H27" s="48">
        <v>0</v>
      </c>
      <c r="I27" s="50">
        <f t="shared" si="0"/>
        <v>66.61</v>
      </c>
    </row>
    <row r="28" spans="1:9" ht="15.95" customHeight="1" x14ac:dyDescent="0.25">
      <c r="A28" s="26" t="s">
        <v>300</v>
      </c>
      <c r="B28" s="27" t="s">
        <v>325</v>
      </c>
      <c r="C28" s="48">
        <v>3.52</v>
      </c>
      <c r="D28" s="48">
        <v>8.98</v>
      </c>
      <c r="E28" s="49">
        <v>0.57919999999999994</v>
      </c>
      <c r="F28" s="49">
        <v>6.5884</v>
      </c>
      <c r="G28" s="48">
        <v>7.2399999999999992E-2</v>
      </c>
      <c r="H28" s="48">
        <v>0</v>
      </c>
      <c r="I28" s="50">
        <f t="shared" si="0"/>
        <v>19.739999999999998</v>
      </c>
    </row>
    <row r="29" spans="1:9" ht="15.95" customHeight="1" x14ac:dyDescent="0.25">
      <c r="A29" s="26" t="s">
        <v>301</v>
      </c>
      <c r="B29" s="27" t="s">
        <v>326</v>
      </c>
      <c r="C29" s="48">
        <v>7.0000000000000007E-2</v>
      </c>
      <c r="D29" s="48">
        <v>11.73</v>
      </c>
      <c r="E29" s="49">
        <v>0.52160000000000006</v>
      </c>
      <c r="F29" s="49">
        <v>6.2467000000000006</v>
      </c>
      <c r="G29" s="48">
        <v>6.5200000000000008E-2</v>
      </c>
      <c r="H29" s="48">
        <v>0</v>
      </c>
      <c r="I29" s="50">
        <f t="shared" si="0"/>
        <v>18.633500000000002</v>
      </c>
    </row>
    <row r="30" spans="1:9" ht="15.95" customHeight="1" x14ac:dyDescent="0.25">
      <c r="A30" s="26" t="s">
        <v>302</v>
      </c>
      <c r="B30" s="27" t="s">
        <v>327</v>
      </c>
      <c r="C30" s="48">
        <v>0.155</v>
      </c>
      <c r="D30" s="48">
        <v>3.6500000000000004</v>
      </c>
      <c r="E30" s="49">
        <v>0.2296</v>
      </c>
      <c r="F30" s="49">
        <v>2.8227000000000002</v>
      </c>
      <c r="G30" s="48">
        <v>2.87E-2</v>
      </c>
      <c r="H30" s="48">
        <v>0</v>
      </c>
      <c r="I30" s="50">
        <f t="shared" si="0"/>
        <v>6.8860000000000001</v>
      </c>
    </row>
    <row r="31" spans="1:9" ht="15.95" customHeight="1" x14ac:dyDescent="0.25">
      <c r="A31" s="26" t="s">
        <v>303</v>
      </c>
      <c r="B31" s="27" t="s">
        <v>328</v>
      </c>
      <c r="C31" s="48">
        <v>0.2</v>
      </c>
      <c r="D31" s="48">
        <v>4.8499999999999996</v>
      </c>
      <c r="E31" s="49">
        <v>0.24079999999999999</v>
      </c>
      <c r="F31" s="49">
        <v>2.7391000000000001</v>
      </c>
      <c r="G31" s="48">
        <v>3.0099999999999998E-2</v>
      </c>
      <c r="H31" s="48">
        <v>0</v>
      </c>
      <c r="I31" s="50">
        <f t="shared" si="0"/>
        <v>8.0599999999999987</v>
      </c>
    </row>
    <row r="32" spans="1:9" ht="15.95" customHeight="1" x14ac:dyDescent="0.25">
      <c r="A32" s="26" t="s">
        <v>304</v>
      </c>
      <c r="B32" s="27" t="s">
        <v>329</v>
      </c>
      <c r="C32" s="48">
        <v>10.030000000000001</v>
      </c>
      <c r="D32" s="48">
        <v>8.6300000000000008</v>
      </c>
      <c r="E32" s="49">
        <v>0.76160000000000005</v>
      </c>
      <c r="F32" s="49">
        <v>8.6631999999999998</v>
      </c>
      <c r="G32" s="48">
        <v>9.5200000000000007E-2</v>
      </c>
      <c r="H32" s="48">
        <v>0</v>
      </c>
      <c r="I32" s="50">
        <f t="shared" si="0"/>
        <v>28.180000000000003</v>
      </c>
    </row>
    <row r="33" spans="1:14" ht="15.95" customHeight="1" x14ac:dyDescent="0.25">
      <c r="A33" s="26" t="s">
        <v>305</v>
      </c>
      <c r="B33" s="27" t="s">
        <v>330</v>
      </c>
      <c r="C33" s="48">
        <v>5.58</v>
      </c>
      <c r="D33" s="48">
        <v>36.659999999999997</v>
      </c>
      <c r="E33" s="49">
        <v>2.5815999999999999</v>
      </c>
      <c r="F33" s="49">
        <v>29.3657</v>
      </c>
      <c r="G33" s="48">
        <v>0.32269999999999999</v>
      </c>
      <c r="H33" s="48">
        <v>4.4800000000000004</v>
      </c>
      <c r="I33" s="50">
        <f t="shared" si="0"/>
        <v>78.989999999999995</v>
      </c>
    </row>
    <row r="34" spans="1:14" ht="15.95" customHeight="1" x14ac:dyDescent="0.25">
      <c r="A34" s="26" t="s">
        <v>306</v>
      </c>
      <c r="B34" s="27" t="s">
        <v>318</v>
      </c>
      <c r="C34" s="48">
        <v>1.87</v>
      </c>
      <c r="D34" s="48">
        <v>13.84</v>
      </c>
      <c r="E34" s="49">
        <v>0.66959999999999997</v>
      </c>
      <c r="F34" s="49">
        <v>7.6166999999999998</v>
      </c>
      <c r="G34" s="48">
        <v>8.3699999999999997E-2</v>
      </c>
      <c r="H34" s="48">
        <v>0</v>
      </c>
      <c r="I34" s="50">
        <f t="shared" si="0"/>
        <v>24.08</v>
      </c>
    </row>
    <row r="35" spans="1:14" ht="15.95" customHeight="1" x14ac:dyDescent="0.25">
      <c r="A35" s="26" t="s">
        <v>331</v>
      </c>
      <c r="B35" s="27" t="s">
        <v>332</v>
      </c>
      <c r="C35" s="48">
        <v>2.3200000000000003</v>
      </c>
      <c r="D35" s="48">
        <v>12.940000000000001</v>
      </c>
      <c r="E35" s="49">
        <v>1.0944</v>
      </c>
      <c r="F35" s="48">
        <v>12.800300000000002</v>
      </c>
      <c r="G35" s="48">
        <v>0.1368</v>
      </c>
      <c r="H35" s="48">
        <v>0</v>
      </c>
      <c r="I35" s="50">
        <f t="shared" si="0"/>
        <v>29.291500000000006</v>
      </c>
      <c r="N35" s="25"/>
    </row>
    <row r="36" spans="1:14" ht="14.1" customHeight="1" x14ac:dyDescent="0.25">
      <c r="A36" s="28"/>
      <c r="B36" s="28"/>
      <c r="C36" s="45">
        <f>SUM(C11:C35)</f>
        <v>72.89500000000001</v>
      </c>
      <c r="D36" s="45">
        <f t="shared" ref="D36:H36" si="1">SUM(D11:D35)</f>
        <v>361.04999999999995</v>
      </c>
      <c r="E36" s="45">
        <f t="shared" si="1"/>
        <v>21.944800000000004</v>
      </c>
      <c r="F36" s="45">
        <f t="shared" si="1"/>
        <v>251.98110000000003</v>
      </c>
      <c r="G36" s="45">
        <f t="shared" si="1"/>
        <v>2.7431000000000005</v>
      </c>
      <c r="H36" s="45">
        <f t="shared" si="1"/>
        <v>7.78</v>
      </c>
      <c r="I36" s="45">
        <f>SUM(I11:I35)</f>
        <v>718.39400000000001</v>
      </c>
    </row>
    <row r="37" spans="1:14" ht="14.1" customHeight="1" x14ac:dyDescent="0.25">
      <c r="A37" s="28"/>
      <c r="B37" s="28"/>
      <c r="C37" s="28"/>
      <c r="D37" s="38"/>
      <c r="E37" s="38"/>
      <c r="F37" s="38"/>
      <c r="G37" s="28"/>
      <c r="H37" s="28"/>
      <c r="I37" s="28"/>
    </row>
    <row r="38" spans="1:14" ht="10.9" customHeight="1" x14ac:dyDescent="0.25">
      <c r="A38" s="28" t="s">
        <v>1</v>
      </c>
      <c r="B38" s="28"/>
      <c r="C38" s="28"/>
      <c r="D38" s="28"/>
      <c r="E38" s="28"/>
      <c r="F38" s="28"/>
    </row>
    <row r="39" spans="1:14" ht="29.1" customHeight="1" x14ac:dyDescent="0.25">
      <c r="A39" s="55" t="s">
        <v>3</v>
      </c>
      <c r="B39" s="58" t="s">
        <v>15</v>
      </c>
      <c r="C39" s="64" t="s">
        <v>278</v>
      </c>
      <c r="D39" s="58" t="s">
        <v>5</v>
      </c>
      <c r="E39" s="58" t="s">
        <v>6</v>
      </c>
      <c r="F39" s="58" t="s">
        <v>19</v>
      </c>
      <c r="G39" s="58" t="s">
        <v>7</v>
      </c>
      <c r="H39" s="58" t="s">
        <v>8</v>
      </c>
      <c r="I39" s="55" t="s">
        <v>9</v>
      </c>
    </row>
    <row r="40" spans="1:14" ht="14.1" customHeight="1" x14ac:dyDescent="0.25">
      <c r="A40" s="56"/>
      <c r="B40" s="61"/>
      <c r="C40" s="64"/>
      <c r="D40" s="61"/>
      <c r="E40" s="61"/>
      <c r="F40" s="61"/>
      <c r="G40" s="61"/>
      <c r="H40" s="61"/>
      <c r="I40" s="56"/>
    </row>
    <row r="41" spans="1:14" ht="14.1" customHeight="1" x14ac:dyDescent="0.25">
      <c r="A41" s="56"/>
      <c r="B41" s="61"/>
      <c r="C41" s="64"/>
      <c r="D41" s="59"/>
      <c r="E41" s="59"/>
      <c r="F41" s="59"/>
      <c r="G41" s="59"/>
      <c r="H41" s="59"/>
      <c r="I41" s="57"/>
    </row>
    <row r="42" spans="1:14" ht="14.1" customHeight="1" x14ac:dyDescent="0.25">
      <c r="A42" s="57"/>
      <c r="B42" s="59"/>
      <c r="C42" s="68" t="s">
        <v>11</v>
      </c>
      <c r="D42" s="69"/>
      <c r="E42" s="69"/>
      <c r="F42" s="69"/>
      <c r="G42" s="69"/>
      <c r="H42" s="69"/>
      <c r="I42" s="70"/>
    </row>
    <row r="43" spans="1:14" ht="14.1" customHeight="1" x14ac:dyDescent="0.25">
      <c r="A43" s="26" t="s">
        <v>283</v>
      </c>
      <c r="B43" s="27" t="s">
        <v>307</v>
      </c>
      <c r="C43" s="40">
        <v>8.4949999999999992</v>
      </c>
      <c r="D43" s="51">
        <v>3.87</v>
      </c>
      <c r="E43" s="52">
        <v>3.25</v>
      </c>
      <c r="F43" s="40">
        <v>4.82</v>
      </c>
      <c r="G43" s="51">
        <v>0</v>
      </c>
      <c r="H43" s="51">
        <v>0</v>
      </c>
      <c r="I43" s="51">
        <f>SUM(C43:H43)</f>
        <v>20.434999999999999</v>
      </c>
    </row>
    <row r="44" spans="1:14" ht="14.1" customHeight="1" x14ac:dyDescent="0.25">
      <c r="A44" s="26" t="s">
        <v>284</v>
      </c>
      <c r="B44" s="27" t="s">
        <v>308</v>
      </c>
      <c r="C44" s="40">
        <v>5.21</v>
      </c>
      <c r="D44" s="51">
        <v>2.37</v>
      </c>
      <c r="E44" s="52">
        <v>1.99</v>
      </c>
      <c r="F44" s="40">
        <v>2.96</v>
      </c>
      <c r="G44" s="51">
        <v>0</v>
      </c>
      <c r="H44" s="51">
        <v>0</v>
      </c>
      <c r="I44" s="51">
        <f t="shared" ref="I44:I68" si="2">SUM(C44:H44)</f>
        <v>12.530000000000001</v>
      </c>
    </row>
    <row r="45" spans="1:14" ht="14.1" customHeight="1" x14ac:dyDescent="0.25">
      <c r="A45" s="26" t="s">
        <v>285</v>
      </c>
      <c r="B45" s="27" t="s">
        <v>309</v>
      </c>
      <c r="C45" s="51">
        <v>10.91</v>
      </c>
      <c r="D45" s="51">
        <v>4.97</v>
      </c>
      <c r="E45" s="52">
        <v>4.17</v>
      </c>
      <c r="F45" s="40">
        <v>6.2</v>
      </c>
      <c r="G45" s="51">
        <v>0</v>
      </c>
      <c r="H45" s="51">
        <v>0</v>
      </c>
      <c r="I45" s="51">
        <f t="shared" si="2"/>
        <v>26.249999999999996</v>
      </c>
    </row>
    <row r="46" spans="1:14" ht="14.1" customHeight="1" x14ac:dyDescent="0.25">
      <c r="A46" s="26" t="s">
        <v>286</v>
      </c>
      <c r="B46" s="27" t="s">
        <v>310</v>
      </c>
      <c r="C46" s="51">
        <v>9.58</v>
      </c>
      <c r="D46" s="51">
        <v>4.3600000000000003</v>
      </c>
      <c r="E46" s="52">
        <v>3.66</v>
      </c>
      <c r="F46" s="40">
        <v>5.44</v>
      </c>
      <c r="G46" s="51">
        <v>0</v>
      </c>
      <c r="H46" s="51">
        <v>0</v>
      </c>
      <c r="I46" s="51">
        <f t="shared" si="2"/>
        <v>23.040000000000003</v>
      </c>
    </row>
    <row r="47" spans="1:14" ht="14.1" customHeight="1" x14ac:dyDescent="0.25">
      <c r="A47" s="26" t="s">
        <v>287</v>
      </c>
      <c r="B47" s="27" t="s">
        <v>311</v>
      </c>
      <c r="C47" s="51">
        <v>18.38</v>
      </c>
      <c r="D47" s="51">
        <v>8.3699999999999992</v>
      </c>
      <c r="E47" s="52">
        <v>7.03</v>
      </c>
      <c r="F47" s="40">
        <v>10.44</v>
      </c>
      <c r="G47" s="51">
        <v>0</v>
      </c>
      <c r="H47" s="51">
        <v>0</v>
      </c>
      <c r="I47" s="51">
        <f t="shared" si="2"/>
        <v>44.22</v>
      </c>
    </row>
    <row r="48" spans="1:14" ht="14.1" customHeight="1" x14ac:dyDescent="0.25">
      <c r="A48" s="26" t="s">
        <v>335</v>
      </c>
      <c r="B48" s="27" t="s">
        <v>312</v>
      </c>
      <c r="C48" s="51">
        <v>14.48</v>
      </c>
      <c r="D48" s="51">
        <v>6.6</v>
      </c>
      <c r="E48" s="52">
        <v>5.54</v>
      </c>
      <c r="F48" s="40">
        <v>8.2200000000000006</v>
      </c>
      <c r="G48" s="51">
        <v>0</v>
      </c>
      <c r="H48" s="51">
        <v>0</v>
      </c>
      <c r="I48" s="51">
        <f t="shared" si="2"/>
        <v>34.839999999999996</v>
      </c>
    </row>
    <row r="49" spans="1:9" ht="14.1" customHeight="1" x14ac:dyDescent="0.25">
      <c r="A49" s="26" t="s">
        <v>289</v>
      </c>
      <c r="B49" s="27" t="s">
        <v>332</v>
      </c>
      <c r="C49" s="51">
        <v>3.23</v>
      </c>
      <c r="D49" s="51">
        <v>1.47</v>
      </c>
      <c r="E49" s="52">
        <v>1.23</v>
      </c>
      <c r="F49" s="40">
        <v>1.83</v>
      </c>
      <c r="G49" s="51">
        <v>0</v>
      </c>
      <c r="H49" s="51">
        <v>0.3</v>
      </c>
      <c r="I49" s="51">
        <f t="shared" si="2"/>
        <v>8.06</v>
      </c>
    </row>
    <row r="50" spans="1:9" ht="14.1" customHeight="1" x14ac:dyDescent="0.25">
      <c r="A50" s="26" t="s">
        <v>290</v>
      </c>
      <c r="B50" s="27" t="s">
        <v>313</v>
      </c>
      <c r="C50" s="51">
        <v>5.73</v>
      </c>
      <c r="D50" s="51">
        <v>2.61</v>
      </c>
      <c r="E50" s="52">
        <v>2.19</v>
      </c>
      <c r="F50" s="40">
        <v>3.25</v>
      </c>
      <c r="G50" s="51">
        <v>0</v>
      </c>
      <c r="H50" s="51">
        <v>0</v>
      </c>
      <c r="I50" s="51">
        <f t="shared" si="2"/>
        <v>13.78</v>
      </c>
    </row>
    <row r="51" spans="1:9" ht="14.1" customHeight="1" x14ac:dyDescent="0.25">
      <c r="A51" s="26" t="s">
        <v>291</v>
      </c>
      <c r="B51" s="27" t="s">
        <v>314</v>
      </c>
      <c r="C51" s="51">
        <v>14.04</v>
      </c>
      <c r="D51" s="51">
        <v>6.4</v>
      </c>
      <c r="E51" s="52">
        <v>5.37</v>
      </c>
      <c r="F51" s="40">
        <v>7.97</v>
      </c>
      <c r="G51" s="51">
        <v>0</v>
      </c>
      <c r="H51" s="51">
        <v>0</v>
      </c>
      <c r="I51" s="51">
        <f t="shared" si="2"/>
        <v>33.78</v>
      </c>
    </row>
    <row r="52" spans="1:9" ht="14.1" customHeight="1" x14ac:dyDescent="0.25">
      <c r="A52" s="26" t="s">
        <v>292</v>
      </c>
      <c r="B52" s="27" t="s">
        <v>315</v>
      </c>
      <c r="C52" s="51">
        <v>5.5</v>
      </c>
      <c r="D52" s="51">
        <v>2.5099999999999998</v>
      </c>
      <c r="E52" s="52">
        <v>2.11</v>
      </c>
      <c r="F52" s="40">
        <v>3.12</v>
      </c>
      <c r="G52" s="51">
        <v>0</v>
      </c>
      <c r="H52" s="51">
        <v>0</v>
      </c>
      <c r="I52" s="51">
        <f t="shared" si="2"/>
        <v>13.239999999999998</v>
      </c>
    </row>
    <row r="53" spans="1:9" ht="14.1" customHeight="1" x14ac:dyDescent="0.25">
      <c r="A53" s="26" t="s">
        <v>293</v>
      </c>
      <c r="B53" s="27" t="s">
        <v>316</v>
      </c>
      <c r="C53" s="51">
        <v>17.95</v>
      </c>
      <c r="D53" s="51">
        <v>8.17</v>
      </c>
      <c r="E53" s="52">
        <v>6.86</v>
      </c>
      <c r="F53" s="40">
        <v>10.19</v>
      </c>
      <c r="G53" s="51">
        <v>0</v>
      </c>
      <c r="H53" s="51">
        <v>0</v>
      </c>
      <c r="I53" s="51">
        <f t="shared" si="2"/>
        <v>43.169999999999995</v>
      </c>
    </row>
    <row r="54" spans="1:9" ht="14.1" customHeight="1" x14ac:dyDescent="0.25">
      <c r="A54" s="26" t="s">
        <v>294</v>
      </c>
      <c r="B54" s="27" t="s">
        <v>317</v>
      </c>
      <c r="C54" s="51">
        <v>21.62</v>
      </c>
      <c r="D54" s="51">
        <v>9.85</v>
      </c>
      <c r="E54" s="52">
        <v>8.27</v>
      </c>
      <c r="F54" s="40">
        <v>12.27</v>
      </c>
      <c r="G54" s="51">
        <v>0</v>
      </c>
      <c r="H54" s="51">
        <v>5.0999999999999996</v>
      </c>
      <c r="I54" s="51">
        <f t="shared" si="2"/>
        <v>57.109999999999992</v>
      </c>
    </row>
    <row r="55" spans="1:9" ht="14.1" customHeight="1" x14ac:dyDescent="0.25">
      <c r="A55" s="26" t="s">
        <v>295</v>
      </c>
      <c r="B55" s="27" t="s">
        <v>319</v>
      </c>
      <c r="C55" s="51">
        <v>11.14</v>
      </c>
      <c r="D55" s="51">
        <v>5.08</v>
      </c>
      <c r="E55" s="52">
        <v>4.26</v>
      </c>
      <c r="F55" s="40">
        <v>6.33</v>
      </c>
      <c r="G55" s="51">
        <v>0</v>
      </c>
      <c r="H55" s="51">
        <v>3</v>
      </c>
      <c r="I55" s="51">
        <f t="shared" si="2"/>
        <v>29.809999999999995</v>
      </c>
    </row>
    <row r="56" spans="1:9" ht="14.1" customHeight="1" x14ac:dyDescent="0.25">
      <c r="A56" s="26" t="s">
        <v>296</v>
      </c>
      <c r="B56" s="27" t="s">
        <v>320</v>
      </c>
      <c r="C56" s="51">
        <v>20.22</v>
      </c>
      <c r="D56" s="51">
        <v>9.2100000000000009</v>
      </c>
      <c r="E56" s="52">
        <v>7.73</v>
      </c>
      <c r="F56" s="40">
        <v>11.48</v>
      </c>
      <c r="G56" s="51">
        <v>0</v>
      </c>
      <c r="H56" s="51">
        <v>0</v>
      </c>
      <c r="I56" s="51">
        <f t="shared" si="2"/>
        <v>48.64</v>
      </c>
    </row>
    <row r="57" spans="1:9" ht="14.1" customHeight="1" x14ac:dyDescent="0.25">
      <c r="A57" s="26" t="s">
        <v>297</v>
      </c>
      <c r="B57" s="27" t="s">
        <v>321</v>
      </c>
      <c r="C57" s="51">
        <v>23.49</v>
      </c>
      <c r="D57" s="51">
        <v>10.7</v>
      </c>
      <c r="E57" s="52">
        <v>8.98</v>
      </c>
      <c r="F57" s="40">
        <v>13.33</v>
      </c>
      <c r="G57" s="51">
        <v>0</v>
      </c>
      <c r="H57" s="51">
        <v>0</v>
      </c>
      <c r="I57" s="51">
        <f t="shared" si="2"/>
        <v>56.5</v>
      </c>
    </row>
    <row r="58" spans="1:9" ht="14.1" customHeight="1" x14ac:dyDescent="0.25">
      <c r="A58" s="26" t="s">
        <v>298</v>
      </c>
      <c r="B58" s="27" t="s">
        <v>322</v>
      </c>
      <c r="C58" s="51">
        <v>17.39</v>
      </c>
      <c r="D58" s="51">
        <v>7.92</v>
      </c>
      <c r="E58" s="52">
        <v>6.65</v>
      </c>
      <c r="F58" s="40">
        <v>9.8699999999999992</v>
      </c>
      <c r="G58" s="51">
        <v>0</v>
      </c>
      <c r="H58" s="51">
        <v>0</v>
      </c>
      <c r="I58" s="51">
        <f t="shared" si="2"/>
        <v>41.83</v>
      </c>
    </row>
    <row r="59" spans="1:9" ht="14.1" customHeight="1" x14ac:dyDescent="0.25">
      <c r="A59" s="26" t="s">
        <v>299</v>
      </c>
      <c r="B59" s="27" t="s">
        <v>323</v>
      </c>
      <c r="C59" s="51">
        <v>29.95</v>
      </c>
      <c r="D59" s="51">
        <v>13.64</v>
      </c>
      <c r="E59" s="52">
        <v>11.46</v>
      </c>
      <c r="F59" s="40">
        <v>17</v>
      </c>
      <c r="G59" s="51">
        <v>0</v>
      </c>
      <c r="H59" s="51">
        <v>0</v>
      </c>
      <c r="I59" s="51">
        <f t="shared" si="2"/>
        <v>72.050000000000011</v>
      </c>
    </row>
    <row r="60" spans="1:9" ht="14.1" customHeight="1" x14ac:dyDescent="0.25">
      <c r="A60" s="26" t="s">
        <v>300</v>
      </c>
      <c r="B60" s="27" t="s">
        <v>324</v>
      </c>
      <c r="C60" s="51">
        <v>11.96</v>
      </c>
      <c r="D60" s="51">
        <v>5.45</v>
      </c>
      <c r="E60" s="52">
        <v>4.58</v>
      </c>
      <c r="F60" s="40">
        <v>6.79</v>
      </c>
      <c r="G60" s="51">
        <v>0</v>
      </c>
      <c r="H60" s="51">
        <v>0</v>
      </c>
      <c r="I60" s="51">
        <f t="shared" si="2"/>
        <v>28.78</v>
      </c>
    </row>
    <row r="61" spans="1:9" ht="14.1" customHeight="1" x14ac:dyDescent="0.25">
      <c r="A61" s="26" t="s">
        <v>301</v>
      </c>
      <c r="B61" s="27" t="s">
        <v>325</v>
      </c>
      <c r="C61" s="51">
        <v>12.85</v>
      </c>
      <c r="D61" s="51">
        <v>5.85</v>
      </c>
      <c r="E61" s="52">
        <v>4.92</v>
      </c>
      <c r="F61" s="40">
        <v>7.29</v>
      </c>
      <c r="G61" s="51">
        <v>0</v>
      </c>
      <c r="H61" s="51">
        <v>0</v>
      </c>
      <c r="I61" s="51">
        <f t="shared" si="2"/>
        <v>30.909999999999997</v>
      </c>
    </row>
    <row r="62" spans="1:9" ht="14.1" customHeight="1" x14ac:dyDescent="0.25">
      <c r="A62" s="26" t="s">
        <v>302</v>
      </c>
      <c r="B62" s="27" t="s">
        <v>326</v>
      </c>
      <c r="C62" s="51">
        <v>4.43</v>
      </c>
      <c r="D62" s="51">
        <v>2.02</v>
      </c>
      <c r="E62" s="52">
        <v>1.69</v>
      </c>
      <c r="F62" s="40">
        <v>2.52</v>
      </c>
      <c r="G62" s="51">
        <v>0</v>
      </c>
      <c r="H62" s="51">
        <v>0</v>
      </c>
      <c r="I62" s="51">
        <f t="shared" si="2"/>
        <v>10.659999999999998</v>
      </c>
    </row>
    <row r="63" spans="1:9" ht="14.1" customHeight="1" x14ac:dyDescent="0.25">
      <c r="A63" s="26" t="s">
        <v>303</v>
      </c>
      <c r="B63" s="27" t="s">
        <v>327</v>
      </c>
      <c r="C63" s="51">
        <v>4.83</v>
      </c>
      <c r="D63" s="51">
        <v>2.2000000000000002</v>
      </c>
      <c r="E63" s="52">
        <v>1.85</v>
      </c>
      <c r="F63" s="40">
        <v>2.74</v>
      </c>
      <c r="G63" s="51">
        <v>0</v>
      </c>
      <c r="H63" s="51">
        <v>0</v>
      </c>
      <c r="I63" s="51">
        <f t="shared" si="2"/>
        <v>11.620000000000001</v>
      </c>
    </row>
    <row r="64" spans="1:9" ht="14.1" customHeight="1" x14ac:dyDescent="0.25">
      <c r="A64" s="26" t="s">
        <v>304</v>
      </c>
      <c r="B64" s="27" t="s">
        <v>328</v>
      </c>
      <c r="C64" s="51">
        <v>9.23</v>
      </c>
      <c r="D64" s="51">
        <v>4.2</v>
      </c>
      <c r="E64" s="52">
        <v>3.53</v>
      </c>
      <c r="F64" s="40">
        <v>5.24</v>
      </c>
      <c r="G64" s="51">
        <v>0</v>
      </c>
      <c r="H64" s="51">
        <v>0</v>
      </c>
      <c r="I64" s="51">
        <f t="shared" si="2"/>
        <v>22.200000000000003</v>
      </c>
    </row>
    <row r="65" spans="1:9" ht="15.95" customHeight="1" x14ac:dyDescent="0.25">
      <c r="A65" s="26" t="s">
        <v>305</v>
      </c>
      <c r="B65" s="27" t="s">
        <v>329</v>
      </c>
      <c r="C65" s="51">
        <v>32.33</v>
      </c>
      <c r="D65" s="51">
        <v>14.72</v>
      </c>
      <c r="E65" s="52">
        <v>12.37</v>
      </c>
      <c r="F65" s="40">
        <v>18.350000000000001</v>
      </c>
      <c r="G65" s="51">
        <v>0</v>
      </c>
      <c r="H65" s="51">
        <v>4.4800000000000004</v>
      </c>
      <c r="I65" s="51">
        <f t="shared" si="2"/>
        <v>82.25</v>
      </c>
    </row>
    <row r="66" spans="1:9" ht="15.95" customHeight="1" x14ac:dyDescent="0.25">
      <c r="A66" s="26" t="s">
        <v>306</v>
      </c>
      <c r="B66" s="27" t="s">
        <v>330</v>
      </c>
      <c r="C66" s="51">
        <v>16.05</v>
      </c>
      <c r="D66" s="51">
        <v>7.31</v>
      </c>
      <c r="E66" s="52">
        <v>6.14</v>
      </c>
      <c r="F66" s="40">
        <v>9.11</v>
      </c>
      <c r="G66" s="51">
        <v>0</v>
      </c>
      <c r="H66" s="51">
        <v>0</v>
      </c>
      <c r="I66" s="51">
        <f t="shared" si="2"/>
        <v>38.61</v>
      </c>
    </row>
    <row r="67" spans="1:9" ht="15.95" customHeight="1" x14ac:dyDescent="0.25">
      <c r="A67" s="26" t="s">
        <v>331</v>
      </c>
      <c r="B67" s="27" t="s">
        <v>318</v>
      </c>
      <c r="C67" s="51">
        <v>13.78</v>
      </c>
      <c r="D67" s="51">
        <v>6.28</v>
      </c>
      <c r="E67" s="52">
        <v>5.27</v>
      </c>
      <c r="F67" s="40">
        <v>7.82</v>
      </c>
      <c r="G67" s="51">
        <v>0</v>
      </c>
      <c r="H67" s="51">
        <v>0</v>
      </c>
      <c r="I67" s="51">
        <f t="shared" si="2"/>
        <v>33.15</v>
      </c>
    </row>
    <row r="68" spans="1:9" ht="15.95" customHeight="1" x14ac:dyDescent="0.25">
      <c r="A68" s="43"/>
      <c r="B68" s="27"/>
      <c r="C68" s="53">
        <f>SUM(C43:C67)</f>
        <v>342.77499999999998</v>
      </c>
      <c r="D68" s="53">
        <f>SUM(D43:D67)</f>
        <v>156.13000000000002</v>
      </c>
      <c r="E68" s="54">
        <f>SUM(E43:E67)</f>
        <v>131.1</v>
      </c>
      <c r="F68" s="53">
        <f>SUM(F43:F67)</f>
        <v>194.57999999999998</v>
      </c>
      <c r="G68" s="53">
        <f>SUM(G44:G67)</f>
        <v>0</v>
      </c>
      <c r="H68" s="53">
        <f>SUM(H43:H67)</f>
        <v>12.879999999999999</v>
      </c>
      <c r="I68" s="51">
        <f t="shared" si="2"/>
        <v>837.46500000000003</v>
      </c>
    </row>
    <row r="69" spans="1:9" ht="14.1" customHeight="1" x14ac:dyDescent="0.25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25">
      <c r="A70" s="67" t="s">
        <v>12</v>
      </c>
      <c r="B70" s="67"/>
      <c r="C70" s="67"/>
      <c r="D70" s="67"/>
      <c r="E70" s="67"/>
      <c r="F70" s="67"/>
      <c r="G70" s="67"/>
      <c r="H70" s="67"/>
      <c r="I70" s="67"/>
    </row>
    <row r="72" spans="1:9" ht="14.1" customHeight="1" x14ac:dyDescent="0.25">
      <c r="A72" s="55" t="s">
        <v>3</v>
      </c>
      <c r="B72" s="58" t="s">
        <v>15</v>
      </c>
      <c r="C72" s="58" t="s">
        <v>4</v>
      </c>
      <c r="D72" s="58" t="s">
        <v>5</v>
      </c>
      <c r="E72" s="58" t="s">
        <v>6</v>
      </c>
      <c r="F72" s="58" t="s">
        <v>19</v>
      </c>
      <c r="G72" s="58" t="s">
        <v>7</v>
      </c>
      <c r="H72" s="58" t="s">
        <v>8</v>
      </c>
      <c r="I72" s="55" t="s">
        <v>9</v>
      </c>
    </row>
    <row r="73" spans="1:9" ht="14.1" customHeight="1" x14ac:dyDescent="0.25">
      <c r="A73" s="56"/>
      <c r="B73" s="61"/>
      <c r="C73" s="61"/>
      <c r="D73" s="61"/>
      <c r="E73" s="61"/>
      <c r="F73" s="61"/>
      <c r="G73" s="61"/>
      <c r="H73" s="61"/>
      <c r="I73" s="56"/>
    </row>
    <row r="74" spans="1:9" ht="25.15" customHeight="1" x14ac:dyDescent="0.25">
      <c r="A74" s="56"/>
      <c r="B74" s="61"/>
      <c r="C74" s="59"/>
      <c r="D74" s="59"/>
      <c r="E74" s="59"/>
      <c r="F74" s="59"/>
      <c r="G74" s="59"/>
      <c r="H74" s="59"/>
      <c r="I74" s="57"/>
    </row>
    <row r="75" spans="1:9" ht="15.95" customHeight="1" x14ac:dyDescent="0.25">
      <c r="A75" s="57"/>
      <c r="B75" s="59"/>
      <c r="C75" s="68" t="s">
        <v>13</v>
      </c>
      <c r="D75" s="69"/>
      <c r="E75" s="69"/>
      <c r="F75" s="69"/>
      <c r="G75" s="69"/>
      <c r="H75" s="69"/>
      <c r="I75" s="70"/>
    </row>
    <row r="76" spans="1:9" ht="15.95" customHeight="1" x14ac:dyDescent="0.25">
      <c r="A76" s="26" t="s">
        <v>283</v>
      </c>
      <c r="B76" s="27" t="s">
        <v>307</v>
      </c>
      <c r="C76" s="31">
        <f t="shared" ref="C76:C100" si="3">C11*150</f>
        <v>61.500000000000007</v>
      </c>
      <c r="D76" s="35">
        <f>0.15+0.1+0.05</f>
        <v>0.3</v>
      </c>
      <c r="E76" s="46">
        <f>2.5+4+1.8</f>
        <v>8.3000000000000007</v>
      </c>
      <c r="F76" s="3">
        <f>0.088+0.104+0.176</f>
        <v>0.36799999999999999</v>
      </c>
      <c r="G76" s="46">
        <f>1.001+1.183+2.002</f>
        <v>4.1859999999999999</v>
      </c>
      <c r="H76" s="46">
        <f>0.011+0.013+0.022</f>
        <v>4.5999999999999999E-2</v>
      </c>
      <c r="I76" s="46">
        <v>0</v>
      </c>
    </row>
    <row r="77" spans="1:9" ht="15.95" customHeight="1" x14ac:dyDescent="0.25">
      <c r="A77" s="26" t="s">
        <v>284</v>
      </c>
      <c r="B77" s="27" t="s">
        <v>308</v>
      </c>
      <c r="C77" s="31">
        <f t="shared" si="3"/>
        <v>51.000000000000007</v>
      </c>
      <c r="D77" s="47">
        <f>0.07+1.3+0.1</f>
        <v>1.4700000000000002</v>
      </c>
      <c r="E77" s="47">
        <f>1.4+1.8+1</f>
        <v>4.2</v>
      </c>
      <c r="F77" s="47">
        <f>0.064+0.064+0.128</f>
        <v>0.25600000000000001</v>
      </c>
      <c r="G77" s="47">
        <f>0.728+0.728+1.456</f>
        <v>2.9119999999999999</v>
      </c>
      <c r="H77" s="47">
        <f>0.008+0.008+0.016</f>
        <v>3.2000000000000001E-2</v>
      </c>
      <c r="I77" s="47">
        <v>0</v>
      </c>
    </row>
    <row r="78" spans="1:9" ht="15.95" customHeight="1" x14ac:dyDescent="0.25">
      <c r="A78" s="26" t="s">
        <v>285</v>
      </c>
      <c r="B78" s="27" t="s">
        <v>309</v>
      </c>
      <c r="C78" s="31">
        <f t="shared" si="3"/>
        <v>327</v>
      </c>
      <c r="D78" s="35">
        <f>0.88+0.95+4.01</f>
        <v>5.84</v>
      </c>
      <c r="E78" s="46">
        <f>3.3+3.4+2.1</f>
        <v>8.7999999999999989</v>
      </c>
      <c r="F78" s="3">
        <f>0.224+0.24+0.336</f>
        <v>0.8</v>
      </c>
      <c r="G78" s="46">
        <f>2.548+2.73+3.822</f>
        <v>9.1000000000000014</v>
      </c>
      <c r="H78" s="46">
        <f>0.028+0.03+0.042</f>
        <v>0.1</v>
      </c>
      <c r="I78" s="46">
        <v>0</v>
      </c>
    </row>
    <row r="79" spans="1:9" ht="15.95" customHeight="1" x14ac:dyDescent="0.25">
      <c r="A79" s="26" t="s">
        <v>286</v>
      </c>
      <c r="B79" s="27" t="s">
        <v>310</v>
      </c>
      <c r="C79" s="31">
        <f t="shared" si="3"/>
        <v>543</v>
      </c>
      <c r="D79" s="35">
        <f>1+0.48+0.05</f>
        <v>1.53</v>
      </c>
      <c r="E79" s="46">
        <f>2.6+3.1+2</f>
        <v>7.7</v>
      </c>
      <c r="F79" s="3">
        <f>0.224+0.204+0.28</f>
        <v>0.70799999999999996</v>
      </c>
      <c r="G79" s="46">
        <f>2.548+2.321+3.185</f>
        <v>8.0540000000000003</v>
      </c>
      <c r="H79" s="46">
        <f>0.028+0.026+0.035</f>
        <v>8.8999999999999996E-2</v>
      </c>
      <c r="I79" s="46">
        <v>0</v>
      </c>
    </row>
    <row r="80" spans="1:9" ht="15.95" customHeight="1" x14ac:dyDescent="0.25">
      <c r="A80" s="26" t="s">
        <v>287</v>
      </c>
      <c r="B80" s="27" t="s">
        <v>311</v>
      </c>
      <c r="C80" s="31">
        <f t="shared" si="3"/>
        <v>358.5</v>
      </c>
      <c r="D80" s="47">
        <v>0.89999999999999991</v>
      </c>
      <c r="E80" s="47">
        <v>22.1</v>
      </c>
      <c r="F80" s="47">
        <v>1.044</v>
      </c>
      <c r="G80" s="47">
        <v>11.876000000000001</v>
      </c>
      <c r="H80" s="47">
        <v>0.13100000000000001</v>
      </c>
      <c r="I80" s="47">
        <v>0</v>
      </c>
    </row>
    <row r="81" spans="1:9" ht="15.95" customHeight="1" x14ac:dyDescent="0.25">
      <c r="A81" s="26" t="s">
        <v>288</v>
      </c>
      <c r="B81" s="27" t="s">
        <v>312</v>
      </c>
      <c r="C81" s="31">
        <f t="shared" si="3"/>
        <v>133.5</v>
      </c>
      <c r="D81" s="47">
        <v>6.55</v>
      </c>
      <c r="E81" s="47">
        <v>15.45</v>
      </c>
      <c r="F81" s="47">
        <v>0.97599999999999998</v>
      </c>
      <c r="G81" s="47">
        <v>11.102</v>
      </c>
      <c r="H81" s="47">
        <v>0.122</v>
      </c>
      <c r="I81" s="47">
        <v>0</v>
      </c>
    </row>
    <row r="82" spans="1:9" ht="15.95" customHeight="1" x14ac:dyDescent="0.25">
      <c r="A82" s="26" t="s">
        <v>289</v>
      </c>
      <c r="B82" s="27" t="s">
        <v>313</v>
      </c>
      <c r="C82" s="31">
        <f t="shared" si="3"/>
        <v>60</v>
      </c>
      <c r="D82" s="35">
        <v>0.7</v>
      </c>
      <c r="E82" s="46">
        <v>3.7</v>
      </c>
      <c r="F82" s="3">
        <v>0.23199999999999998</v>
      </c>
      <c r="G82" s="46">
        <v>2.6389999999999998</v>
      </c>
      <c r="H82" s="46">
        <v>2.8999999999999998E-2</v>
      </c>
      <c r="I82" s="46">
        <v>0</v>
      </c>
    </row>
    <row r="83" spans="1:9" ht="15.95" customHeight="1" x14ac:dyDescent="0.25">
      <c r="A83" s="26" t="s">
        <v>290</v>
      </c>
      <c r="B83" s="27" t="s">
        <v>314</v>
      </c>
      <c r="C83" s="31">
        <f t="shared" si="3"/>
        <v>67.5</v>
      </c>
      <c r="D83" s="35">
        <v>0.3</v>
      </c>
      <c r="E83" s="46">
        <v>4.8499999999999996</v>
      </c>
      <c r="F83" s="3">
        <v>0.33800000000000002</v>
      </c>
      <c r="G83" s="46">
        <v>3.8409999999999997</v>
      </c>
      <c r="H83" s="46">
        <v>4.3000000000000003E-2</v>
      </c>
      <c r="I83" s="46">
        <v>0</v>
      </c>
    </row>
    <row r="84" spans="1:9" ht="15.95" customHeight="1" x14ac:dyDescent="0.25">
      <c r="A84" s="26" t="s">
        <v>291</v>
      </c>
      <c r="B84" s="27" t="s">
        <v>315</v>
      </c>
      <c r="C84" s="31">
        <f t="shared" si="3"/>
        <v>306</v>
      </c>
      <c r="D84" s="35">
        <v>0.4</v>
      </c>
      <c r="E84" s="46">
        <v>13.100000000000001</v>
      </c>
      <c r="F84" s="3">
        <v>1.046</v>
      </c>
      <c r="G84" s="46">
        <v>11.902999999999999</v>
      </c>
      <c r="H84" s="46">
        <v>0.13100000000000001</v>
      </c>
      <c r="I84" s="46">
        <v>0</v>
      </c>
    </row>
    <row r="85" spans="1:9" ht="15.95" customHeight="1" x14ac:dyDescent="0.25">
      <c r="A85" s="26" t="s">
        <v>292</v>
      </c>
      <c r="B85" s="27" t="s">
        <v>316</v>
      </c>
      <c r="C85" s="31">
        <f t="shared" si="3"/>
        <v>13.5</v>
      </c>
      <c r="D85" s="35">
        <v>0.11</v>
      </c>
      <c r="E85" s="46">
        <v>5.6</v>
      </c>
      <c r="F85" s="3">
        <v>0.23199999999999998</v>
      </c>
      <c r="G85" s="46">
        <v>2.6390000000000002</v>
      </c>
      <c r="H85" s="46">
        <v>2.8999999999999998E-2</v>
      </c>
      <c r="I85" s="46">
        <v>0</v>
      </c>
    </row>
    <row r="86" spans="1:9" ht="15.95" customHeight="1" x14ac:dyDescent="0.25">
      <c r="A86" s="26" t="s">
        <v>293</v>
      </c>
      <c r="B86" s="27" t="s">
        <v>317</v>
      </c>
      <c r="C86" s="31">
        <f t="shared" si="3"/>
        <v>392.99999999999994</v>
      </c>
      <c r="D86" s="35">
        <v>0.5</v>
      </c>
      <c r="E86" s="46">
        <v>21.2</v>
      </c>
      <c r="F86" s="3">
        <v>0.85600000000000009</v>
      </c>
      <c r="G86" s="46">
        <v>9.7369999999999983</v>
      </c>
      <c r="H86" s="46">
        <v>0.10700000000000001</v>
      </c>
      <c r="I86" s="46">
        <v>0</v>
      </c>
    </row>
    <row r="87" spans="1:9" ht="15.95" customHeight="1" x14ac:dyDescent="0.25">
      <c r="A87" s="26" t="s">
        <v>294</v>
      </c>
      <c r="B87" s="27" t="s">
        <v>319</v>
      </c>
      <c r="C87" s="31">
        <f t="shared" si="3"/>
        <v>1119</v>
      </c>
      <c r="D87" s="35">
        <v>4.75</v>
      </c>
      <c r="E87" s="46">
        <v>26.25</v>
      </c>
      <c r="F87" s="3">
        <v>1.4239999999999999</v>
      </c>
      <c r="G87" s="46">
        <v>18.198</v>
      </c>
      <c r="H87" s="46">
        <v>0.17799999999999999</v>
      </c>
      <c r="I87" s="46">
        <v>0</v>
      </c>
    </row>
    <row r="88" spans="1:9" ht="15.95" customHeight="1" x14ac:dyDescent="0.25">
      <c r="A88" s="26" t="s">
        <v>295</v>
      </c>
      <c r="B88" s="27" t="s">
        <v>320</v>
      </c>
      <c r="C88" s="31">
        <f t="shared" si="3"/>
        <v>549</v>
      </c>
      <c r="D88" s="35">
        <v>4.97</v>
      </c>
      <c r="E88" s="46">
        <v>11.350000000000001</v>
      </c>
      <c r="F88" s="3">
        <v>0.69599999999999995</v>
      </c>
      <c r="G88" s="46">
        <v>7.9169999999999998</v>
      </c>
      <c r="H88" s="46">
        <v>8.6999999999999994E-2</v>
      </c>
      <c r="I88" s="46">
        <v>4.5999999999999996</v>
      </c>
    </row>
    <row r="89" spans="1:9" ht="15.95" customHeight="1" x14ac:dyDescent="0.25">
      <c r="A89" s="26" t="s">
        <v>296</v>
      </c>
      <c r="B89" s="27" t="s">
        <v>321</v>
      </c>
      <c r="C89" s="31">
        <f t="shared" si="3"/>
        <v>1012.5</v>
      </c>
      <c r="D89" s="35">
        <v>5.8</v>
      </c>
      <c r="E89" s="46">
        <v>19.950000000000003</v>
      </c>
      <c r="F89" s="3">
        <v>1.5899999999999999</v>
      </c>
      <c r="G89" s="46">
        <v>18.091000000000001</v>
      </c>
      <c r="H89" s="46">
        <v>0.19900000000000001</v>
      </c>
      <c r="I89" s="46">
        <v>0</v>
      </c>
    </row>
    <row r="90" spans="1:9" ht="15.95" customHeight="1" x14ac:dyDescent="0.25">
      <c r="A90" s="26" t="s">
        <v>297</v>
      </c>
      <c r="B90" s="27" t="s">
        <v>322</v>
      </c>
      <c r="C90" s="31">
        <f t="shared" si="3"/>
        <v>694.50000000000011</v>
      </c>
      <c r="D90" s="35">
        <v>3.25</v>
      </c>
      <c r="E90" s="46">
        <v>30.150000000000002</v>
      </c>
      <c r="F90" s="3">
        <v>1.478</v>
      </c>
      <c r="G90" s="46">
        <v>16.817</v>
      </c>
      <c r="H90" s="46">
        <v>0.185</v>
      </c>
      <c r="I90" s="46">
        <v>0</v>
      </c>
    </row>
    <row r="91" spans="1:9" ht="15.95" customHeight="1" x14ac:dyDescent="0.25">
      <c r="A91" s="26" t="s">
        <v>298</v>
      </c>
      <c r="B91" s="27" t="s">
        <v>323</v>
      </c>
      <c r="C91" s="31">
        <f t="shared" si="3"/>
        <v>277.5</v>
      </c>
      <c r="D91" s="35">
        <v>1.55</v>
      </c>
      <c r="E91" s="46">
        <v>16.8</v>
      </c>
      <c r="F91" s="3">
        <v>0.81599999999999995</v>
      </c>
      <c r="G91" s="46">
        <v>9.282</v>
      </c>
      <c r="H91" s="46">
        <v>0.10199999999999999</v>
      </c>
      <c r="I91" s="46">
        <v>0</v>
      </c>
    </row>
    <row r="92" spans="1:9" ht="15.95" customHeight="1" x14ac:dyDescent="0.25">
      <c r="A92" s="26" t="s">
        <v>299</v>
      </c>
      <c r="B92" s="27" t="s">
        <v>324</v>
      </c>
      <c r="C92" s="31">
        <f t="shared" si="3"/>
        <v>1405.5000000000002</v>
      </c>
      <c r="D92" s="35">
        <v>8.8199999999999985</v>
      </c>
      <c r="E92" s="46">
        <v>37.4</v>
      </c>
      <c r="F92" s="3">
        <v>2.2439999999999998</v>
      </c>
      <c r="G92" s="46">
        <v>25.526</v>
      </c>
      <c r="H92" s="46">
        <v>0.28100000000000003</v>
      </c>
      <c r="I92" s="46">
        <v>0</v>
      </c>
    </row>
    <row r="93" spans="1:9" ht="15.95" customHeight="1" x14ac:dyDescent="0.25">
      <c r="A93" s="26" t="s">
        <v>300</v>
      </c>
      <c r="B93" s="27" t="s">
        <v>325</v>
      </c>
      <c r="C93" s="31">
        <f t="shared" si="3"/>
        <v>528</v>
      </c>
      <c r="D93" s="35">
        <v>2.1</v>
      </c>
      <c r="E93" s="46">
        <v>10.65</v>
      </c>
      <c r="F93" s="3">
        <v>0.51700000000000002</v>
      </c>
      <c r="G93" s="46">
        <v>5.8790000000000004</v>
      </c>
      <c r="H93" s="46">
        <v>6.5000000000000002E-2</v>
      </c>
      <c r="I93" s="46">
        <v>0</v>
      </c>
    </row>
    <row r="94" spans="1:9" ht="15.95" customHeight="1" x14ac:dyDescent="0.25">
      <c r="A94" s="26" t="s">
        <v>301</v>
      </c>
      <c r="B94" s="27" t="s">
        <v>326</v>
      </c>
      <c r="C94" s="31">
        <f t="shared" si="3"/>
        <v>10.500000000000002</v>
      </c>
      <c r="D94" s="35">
        <v>0.15000000000000002</v>
      </c>
      <c r="E94" s="46">
        <v>9.9</v>
      </c>
      <c r="F94" s="3">
        <v>0.56799999999999995</v>
      </c>
      <c r="G94" s="46">
        <v>6.4610000000000003</v>
      </c>
      <c r="H94" s="46">
        <v>7.0999999999999994E-2</v>
      </c>
      <c r="I94" s="46">
        <v>0</v>
      </c>
    </row>
    <row r="95" spans="1:9" ht="15.95" customHeight="1" x14ac:dyDescent="0.25">
      <c r="A95" s="26" t="s">
        <v>302</v>
      </c>
      <c r="B95" s="27" t="s">
        <v>327</v>
      </c>
      <c r="C95" s="31">
        <f t="shared" si="3"/>
        <v>23.25</v>
      </c>
      <c r="D95" s="35">
        <v>0.25</v>
      </c>
      <c r="E95" s="46">
        <v>4.6500000000000004</v>
      </c>
      <c r="F95" s="3">
        <v>0.27200000000000002</v>
      </c>
      <c r="G95" s="46">
        <v>3.0940000000000003</v>
      </c>
      <c r="H95" s="46">
        <v>3.4000000000000002E-2</v>
      </c>
      <c r="I95" s="46">
        <v>0</v>
      </c>
    </row>
    <row r="96" spans="1:9" ht="15.95" customHeight="1" x14ac:dyDescent="0.25">
      <c r="A96" s="26" t="s">
        <v>303</v>
      </c>
      <c r="B96" s="27" t="s">
        <v>328</v>
      </c>
      <c r="C96" s="31">
        <f t="shared" si="3"/>
        <v>30</v>
      </c>
      <c r="D96" s="35">
        <v>0.15000000000000002</v>
      </c>
      <c r="E96" s="46">
        <v>5.6</v>
      </c>
      <c r="F96" s="3">
        <v>0.216</v>
      </c>
      <c r="G96" s="46">
        <v>2.4569999999999999</v>
      </c>
      <c r="H96" s="46">
        <v>2.7E-2</v>
      </c>
      <c r="I96" s="46">
        <v>0</v>
      </c>
    </row>
    <row r="97" spans="1:9" ht="15.95" customHeight="1" x14ac:dyDescent="0.25">
      <c r="A97" s="26" t="s">
        <v>304</v>
      </c>
      <c r="B97" s="27" t="s">
        <v>329</v>
      </c>
      <c r="C97" s="31">
        <f t="shared" si="3"/>
        <v>1504.5000000000002</v>
      </c>
      <c r="D97" s="35">
        <v>5.3</v>
      </c>
      <c r="E97" s="46">
        <v>9.9</v>
      </c>
      <c r="F97" s="3">
        <v>0.66400000000000003</v>
      </c>
      <c r="G97" s="46">
        <v>7.552999999999999</v>
      </c>
      <c r="H97" s="46">
        <v>8.3000000000000004E-2</v>
      </c>
      <c r="I97" s="46">
        <v>0</v>
      </c>
    </row>
    <row r="98" spans="1:9" ht="15.95" customHeight="1" x14ac:dyDescent="0.25">
      <c r="A98" s="26" t="s">
        <v>305</v>
      </c>
      <c r="B98" s="27" t="s">
        <v>330</v>
      </c>
      <c r="C98" s="31">
        <f t="shared" si="3"/>
        <v>837</v>
      </c>
      <c r="D98" s="35">
        <v>5.0999999999999996</v>
      </c>
      <c r="E98" s="46">
        <v>37.4</v>
      </c>
      <c r="F98" s="3">
        <v>2.0760000000000001</v>
      </c>
      <c r="G98" s="46">
        <v>23.615000000000002</v>
      </c>
      <c r="H98" s="46">
        <v>0.26</v>
      </c>
      <c r="I98" s="46">
        <v>0</v>
      </c>
    </row>
    <row r="99" spans="1:9" ht="15.95" customHeight="1" x14ac:dyDescent="0.25">
      <c r="A99" s="26" t="s">
        <v>306</v>
      </c>
      <c r="B99" s="27" t="s">
        <v>318</v>
      </c>
      <c r="C99" s="31">
        <f t="shared" si="3"/>
        <v>280.5</v>
      </c>
      <c r="D99" s="35">
        <v>2.75</v>
      </c>
      <c r="E99" s="46">
        <v>15</v>
      </c>
      <c r="F99" s="3">
        <v>0.68</v>
      </c>
      <c r="G99" s="46">
        <v>7.7360000000000007</v>
      </c>
      <c r="H99" s="46">
        <v>8.6000000000000007E-2</v>
      </c>
      <c r="I99" s="46">
        <v>0</v>
      </c>
    </row>
    <row r="100" spans="1:9" ht="15.95" customHeight="1" x14ac:dyDescent="0.25">
      <c r="A100" s="26" t="s">
        <v>331</v>
      </c>
      <c r="B100" s="27" t="s">
        <v>332</v>
      </c>
      <c r="C100" s="31">
        <f t="shared" si="3"/>
        <v>348.00000000000006</v>
      </c>
      <c r="D100" s="35">
        <v>2.8</v>
      </c>
      <c r="E100" s="46">
        <v>11.350000000000001</v>
      </c>
      <c r="F100" s="3">
        <v>1.073</v>
      </c>
      <c r="G100" s="46">
        <v>12.195</v>
      </c>
      <c r="H100" s="46">
        <v>0.13500000000000001</v>
      </c>
      <c r="I100" s="46">
        <v>3.21</v>
      </c>
    </row>
    <row r="101" spans="1:9" ht="54" customHeight="1" x14ac:dyDescent="0.25">
      <c r="A101" s="67" t="s">
        <v>14</v>
      </c>
      <c r="B101" s="67"/>
      <c r="C101" s="67"/>
      <c r="D101" s="67"/>
      <c r="E101" s="67"/>
      <c r="F101" s="67"/>
      <c r="G101" s="67"/>
      <c r="H101" s="67"/>
      <c r="I101" s="67"/>
    </row>
    <row r="103" spans="1:9" ht="48" x14ac:dyDescent="0.25">
      <c r="A103" s="55" t="s">
        <v>3</v>
      </c>
      <c r="B103" s="58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25">
      <c r="A104" s="57"/>
      <c r="B104" s="59"/>
      <c r="C104" s="60" t="s">
        <v>23</v>
      </c>
      <c r="D104" s="60"/>
      <c r="E104" s="60"/>
      <c r="F104" s="60"/>
      <c r="G104" s="60"/>
      <c r="H104" s="60"/>
      <c r="I104" s="60"/>
    </row>
    <row r="105" spans="1:9" x14ac:dyDescent="0.25">
      <c r="A105" s="26" t="s">
        <v>283</v>
      </c>
      <c r="B105" s="27" t="s">
        <v>307</v>
      </c>
      <c r="C105" s="37">
        <f t="shared" ref="C105:C129" si="4">C11*130</f>
        <v>53.300000000000004</v>
      </c>
      <c r="D105" s="37">
        <f t="shared" ref="D105:D129" si="5">D11*380</f>
        <v>3192</v>
      </c>
      <c r="E105" s="19">
        <f t="shared" ref="E105:E129" si="6">E11*190</f>
        <v>86.031999999999996</v>
      </c>
      <c r="F105" s="37">
        <f t="shared" ref="F105:F129" si="7">F11*380</f>
        <v>1957.2280000000003</v>
      </c>
      <c r="G105" s="37">
        <f t="shared" ref="G105:G129" si="8">G11*200</f>
        <v>11.32</v>
      </c>
      <c r="H105" s="37">
        <f t="shared" ref="H105:H129" si="9">H11*100</f>
        <v>0</v>
      </c>
      <c r="I105" s="37">
        <f>H105+G105+F105+E105+D105+C105</f>
        <v>5299.88</v>
      </c>
    </row>
    <row r="106" spans="1:9" x14ac:dyDescent="0.25">
      <c r="A106" s="26" t="s">
        <v>284</v>
      </c>
      <c r="B106" s="27" t="s">
        <v>308</v>
      </c>
      <c r="C106" s="37">
        <f t="shared" si="4"/>
        <v>44.2</v>
      </c>
      <c r="D106" s="37">
        <f t="shared" si="5"/>
        <v>1542.8</v>
      </c>
      <c r="E106" s="19">
        <f t="shared" si="6"/>
        <v>51.071999999999996</v>
      </c>
      <c r="F106" s="37">
        <f t="shared" si="7"/>
        <v>1203.498</v>
      </c>
      <c r="G106" s="37">
        <f t="shared" si="8"/>
        <v>6.72</v>
      </c>
      <c r="H106" s="37">
        <f t="shared" si="9"/>
        <v>0</v>
      </c>
      <c r="I106" s="37">
        <f t="shared" ref="I106:I129" si="10">H106+G106+F106+E106+D106+C106</f>
        <v>2848.29</v>
      </c>
    </row>
    <row r="107" spans="1:9" x14ac:dyDescent="0.25">
      <c r="A107" s="26" t="s">
        <v>285</v>
      </c>
      <c r="B107" s="27" t="s">
        <v>309</v>
      </c>
      <c r="C107" s="37">
        <f t="shared" si="4"/>
        <v>283.40000000000003</v>
      </c>
      <c r="D107" s="37">
        <f t="shared" si="5"/>
        <v>4115.3999999999996</v>
      </c>
      <c r="E107" s="19">
        <f t="shared" si="6"/>
        <v>133.15200000000002</v>
      </c>
      <c r="F107" s="37">
        <f t="shared" si="7"/>
        <v>3106.9179999999992</v>
      </c>
      <c r="G107" s="37">
        <f t="shared" si="8"/>
        <v>17.520000000000003</v>
      </c>
      <c r="H107" s="37">
        <f t="shared" si="9"/>
        <v>0</v>
      </c>
      <c r="I107" s="37">
        <f t="shared" si="10"/>
        <v>7656.3899999999985</v>
      </c>
    </row>
    <row r="108" spans="1:9" x14ac:dyDescent="0.25">
      <c r="A108" s="26" t="s">
        <v>286</v>
      </c>
      <c r="B108" s="27" t="s">
        <v>310</v>
      </c>
      <c r="C108" s="37">
        <f t="shared" si="4"/>
        <v>470.6</v>
      </c>
      <c r="D108" s="37">
        <f t="shared" si="5"/>
        <v>2865.2</v>
      </c>
      <c r="E108" s="19">
        <f t="shared" si="6"/>
        <v>138.624</v>
      </c>
      <c r="F108" s="37">
        <f t="shared" si="7"/>
        <v>3153.6959999999995</v>
      </c>
      <c r="G108" s="37">
        <f t="shared" si="8"/>
        <v>18.240000000000002</v>
      </c>
      <c r="H108" s="37">
        <f t="shared" si="9"/>
        <v>0</v>
      </c>
      <c r="I108" s="37">
        <f t="shared" si="10"/>
        <v>6646.3599999999988</v>
      </c>
    </row>
    <row r="109" spans="1:9" x14ac:dyDescent="0.25">
      <c r="A109" s="26" t="s">
        <v>287</v>
      </c>
      <c r="B109" s="27" t="s">
        <v>311</v>
      </c>
      <c r="C109" s="37">
        <f t="shared" si="4"/>
        <v>310.7</v>
      </c>
      <c r="D109" s="37">
        <f t="shared" si="5"/>
        <v>7394.8</v>
      </c>
      <c r="E109" s="19">
        <f t="shared" si="6"/>
        <v>175.71200000000002</v>
      </c>
      <c r="F109" s="37">
        <f t="shared" si="7"/>
        <v>3997.4480000000003</v>
      </c>
      <c r="G109" s="37">
        <f t="shared" si="8"/>
        <v>23.12</v>
      </c>
      <c r="H109" s="37">
        <f t="shared" si="9"/>
        <v>0</v>
      </c>
      <c r="I109" s="37">
        <f t="shared" si="10"/>
        <v>11901.780000000002</v>
      </c>
    </row>
    <row r="110" spans="1:9" x14ac:dyDescent="0.25">
      <c r="A110" s="26" t="s">
        <v>288</v>
      </c>
      <c r="B110" s="27" t="s">
        <v>312</v>
      </c>
      <c r="C110" s="37">
        <f t="shared" si="4"/>
        <v>115.7</v>
      </c>
      <c r="D110" s="37">
        <f t="shared" si="5"/>
        <v>6931.2000000000007</v>
      </c>
      <c r="E110" s="19">
        <f t="shared" si="6"/>
        <v>196.232</v>
      </c>
      <c r="F110" s="37">
        <f t="shared" si="7"/>
        <v>4464.2780000000002</v>
      </c>
      <c r="G110" s="37">
        <f t="shared" si="8"/>
        <v>25.82</v>
      </c>
      <c r="H110" s="37">
        <f t="shared" si="9"/>
        <v>0</v>
      </c>
      <c r="I110" s="37">
        <f t="shared" si="10"/>
        <v>11733.230000000001</v>
      </c>
    </row>
    <row r="111" spans="1:9" x14ac:dyDescent="0.25">
      <c r="A111" s="26" t="s">
        <v>289</v>
      </c>
      <c r="B111" s="27" t="s">
        <v>313</v>
      </c>
      <c r="C111" s="37">
        <f t="shared" si="4"/>
        <v>52</v>
      </c>
      <c r="D111" s="37">
        <f t="shared" si="5"/>
        <v>2318</v>
      </c>
      <c r="E111" s="19">
        <f t="shared" si="6"/>
        <v>45.6</v>
      </c>
      <c r="F111" s="37">
        <f t="shared" si="7"/>
        <v>1037.4000000000001</v>
      </c>
      <c r="G111" s="37">
        <f t="shared" si="8"/>
        <v>6</v>
      </c>
      <c r="H111" s="37">
        <f t="shared" si="9"/>
        <v>30</v>
      </c>
      <c r="I111" s="37">
        <f t="shared" si="10"/>
        <v>3489</v>
      </c>
    </row>
    <row r="112" spans="1:9" x14ac:dyDescent="0.25">
      <c r="A112" s="26" t="s">
        <v>290</v>
      </c>
      <c r="B112" s="27" t="s">
        <v>314</v>
      </c>
      <c r="C112" s="37">
        <f t="shared" si="4"/>
        <v>58.5</v>
      </c>
      <c r="D112" s="37">
        <f t="shared" si="5"/>
        <v>2363.6000000000004</v>
      </c>
      <c r="E112" s="19">
        <f t="shared" si="6"/>
        <v>70.832000000000008</v>
      </c>
      <c r="F112" s="37">
        <f t="shared" si="7"/>
        <v>1630.9980000000003</v>
      </c>
      <c r="G112" s="37">
        <f t="shared" si="8"/>
        <v>9.32</v>
      </c>
      <c r="H112" s="37">
        <f t="shared" si="9"/>
        <v>0</v>
      </c>
      <c r="I112" s="37">
        <f t="shared" si="10"/>
        <v>4133.2500000000009</v>
      </c>
    </row>
    <row r="113" spans="1:9" x14ac:dyDescent="0.25">
      <c r="A113" s="26" t="s">
        <v>291</v>
      </c>
      <c r="B113" s="27" t="s">
        <v>315</v>
      </c>
      <c r="C113" s="37">
        <f t="shared" si="4"/>
        <v>265.2</v>
      </c>
      <c r="D113" s="37">
        <f t="shared" si="5"/>
        <v>6661.4000000000005</v>
      </c>
      <c r="E113" s="19">
        <f t="shared" si="6"/>
        <v>188.63200000000001</v>
      </c>
      <c r="F113" s="37">
        <f t="shared" si="7"/>
        <v>4458.9579999999996</v>
      </c>
      <c r="G113" s="37">
        <f t="shared" si="8"/>
        <v>24.82</v>
      </c>
      <c r="H113" s="37">
        <f t="shared" si="9"/>
        <v>0</v>
      </c>
      <c r="I113" s="37">
        <f t="shared" si="10"/>
        <v>11599.01</v>
      </c>
    </row>
    <row r="114" spans="1:9" x14ac:dyDescent="0.25">
      <c r="A114" s="26" t="s">
        <v>292</v>
      </c>
      <c r="B114" s="27" t="s">
        <v>316</v>
      </c>
      <c r="C114" s="37">
        <f t="shared" si="4"/>
        <v>11.7</v>
      </c>
      <c r="D114" s="37">
        <f t="shared" si="5"/>
        <v>1937.9999999999998</v>
      </c>
      <c r="E114" s="19">
        <f t="shared" si="6"/>
        <v>42.56</v>
      </c>
      <c r="F114" s="37">
        <f t="shared" si="7"/>
        <v>968.24</v>
      </c>
      <c r="G114" s="37">
        <f t="shared" si="8"/>
        <v>5.6000000000000005</v>
      </c>
      <c r="H114" s="37">
        <f t="shared" si="9"/>
        <v>0</v>
      </c>
      <c r="I114" s="37">
        <f t="shared" si="10"/>
        <v>2966.0999999999995</v>
      </c>
    </row>
    <row r="115" spans="1:9" x14ac:dyDescent="0.25">
      <c r="A115" s="26" t="s">
        <v>293</v>
      </c>
      <c r="B115" s="27" t="s">
        <v>317</v>
      </c>
      <c r="C115" s="37">
        <f t="shared" si="4"/>
        <v>340.59999999999997</v>
      </c>
      <c r="D115" s="37">
        <f t="shared" si="5"/>
        <v>7037.5999999999995</v>
      </c>
      <c r="E115" s="19">
        <f t="shared" si="6"/>
        <v>168.41600000000003</v>
      </c>
      <c r="F115" s="37">
        <f t="shared" si="7"/>
        <v>3831.4639999999995</v>
      </c>
      <c r="G115" s="37">
        <f t="shared" si="8"/>
        <v>22.160000000000004</v>
      </c>
      <c r="H115" s="37">
        <f t="shared" si="9"/>
        <v>0</v>
      </c>
      <c r="I115" s="37">
        <f t="shared" si="10"/>
        <v>11400.24</v>
      </c>
    </row>
    <row r="116" spans="1:9" x14ac:dyDescent="0.25">
      <c r="A116" s="26" t="s">
        <v>294</v>
      </c>
      <c r="B116" s="27" t="s">
        <v>319</v>
      </c>
      <c r="C116" s="37">
        <f t="shared" si="4"/>
        <v>969.8</v>
      </c>
      <c r="D116" s="37">
        <f t="shared" si="5"/>
        <v>9652</v>
      </c>
      <c r="E116" s="19">
        <f t="shared" si="6"/>
        <v>290.928</v>
      </c>
      <c r="F116" s="37">
        <f t="shared" si="7"/>
        <v>6676.5619999999999</v>
      </c>
      <c r="G116" s="37">
        <f t="shared" si="8"/>
        <v>38.28</v>
      </c>
      <c r="H116" s="37">
        <f t="shared" si="9"/>
        <v>0</v>
      </c>
      <c r="I116" s="37">
        <f t="shared" si="10"/>
        <v>17627.57</v>
      </c>
    </row>
    <row r="117" spans="1:9" x14ac:dyDescent="0.25">
      <c r="A117" s="26" t="s">
        <v>295</v>
      </c>
      <c r="B117" s="27" t="s">
        <v>320</v>
      </c>
      <c r="C117" s="37">
        <f t="shared" si="4"/>
        <v>475.8</v>
      </c>
      <c r="D117" s="37">
        <f t="shared" si="5"/>
        <v>4142</v>
      </c>
      <c r="E117" s="19">
        <f t="shared" si="6"/>
        <v>134.976</v>
      </c>
      <c r="F117" s="37">
        <f t="shared" si="7"/>
        <v>3070.7040000000002</v>
      </c>
      <c r="G117" s="37">
        <f t="shared" si="8"/>
        <v>17.760000000000002</v>
      </c>
      <c r="H117" s="37">
        <f t="shared" si="9"/>
        <v>300</v>
      </c>
      <c r="I117" s="37">
        <f t="shared" si="10"/>
        <v>8141.2400000000007</v>
      </c>
    </row>
    <row r="118" spans="1:9" x14ac:dyDescent="0.25">
      <c r="A118" s="26" t="s">
        <v>296</v>
      </c>
      <c r="B118" s="27" t="s">
        <v>321</v>
      </c>
      <c r="C118" s="37">
        <f t="shared" si="4"/>
        <v>877.5</v>
      </c>
      <c r="D118" s="37">
        <f t="shared" si="5"/>
        <v>10092.800000000001</v>
      </c>
      <c r="E118" s="19">
        <f t="shared" si="6"/>
        <v>262.65600000000001</v>
      </c>
      <c r="F118" s="37">
        <f t="shared" si="7"/>
        <v>5975.424</v>
      </c>
      <c r="G118" s="37">
        <f t="shared" si="8"/>
        <v>34.56</v>
      </c>
      <c r="H118" s="37">
        <f t="shared" si="9"/>
        <v>0</v>
      </c>
      <c r="I118" s="37">
        <f t="shared" si="10"/>
        <v>17242.940000000002</v>
      </c>
    </row>
    <row r="119" spans="1:9" x14ac:dyDescent="0.25">
      <c r="A119" s="26" t="s">
        <v>297</v>
      </c>
      <c r="B119" s="27" t="s">
        <v>322</v>
      </c>
      <c r="C119" s="37">
        <f t="shared" si="4"/>
        <v>601.90000000000009</v>
      </c>
      <c r="D119" s="37">
        <f t="shared" si="5"/>
        <v>9009.7999999999993</v>
      </c>
      <c r="E119" s="19">
        <f t="shared" si="6"/>
        <v>419.67200000000003</v>
      </c>
      <c r="F119" s="37">
        <f t="shared" si="7"/>
        <v>9672.3680000000004</v>
      </c>
      <c r="G119" s="37">
        <f t="shared" si="8"/>
        <v>55.22</v>
      </c>
      <c r="H119" s="37">
        <f t="shared" si="9"/>
        <v>0</v>
      </c>
      <c r="I119" s="37">
        <f t="shared" si="10"/>
        <v>19758.96</v>
      </c>
    </row>
    <row r="120" spans="1:9" x14ac:dyDescent="0.25">
      <c r="A120" s="26" t="s">
        <v>298</v>
      </c>
      <c r="B120" s="27" t="s">
        <v>323</v>
      </c>
      <c r="C120" s="37">
        <f t="shared" si="4"/>
        <v>240.5</v>
      </c>
      <c r="D120" s="37">
        <f t="shared" si="5"/>
        <v>5966</v>
      </c>
      <c r="E120" s="19">
        <f t="shared" si="6"/>
        <v>165.072</v>
      </c>
      <c r="F120" s="37">
        <f t="shared" si="7"/>
        <v>3829.6779999999999</v>
      </c>
      <c r="G120" s="37">
        <f t="shared" si="8"/>
        <v>21.72</v>
      </c>
      <c r="H120" s="37">
        <f t="shared" si="9"/>
        <v>0</v>
      </c>
      <c r="I120" s="37">
        <f t="shared" si="10"/>
        <v>10222.969999999999</v>
      </c>
    </row>
    <row r="121" spans="1:9" x14ac:dyDescent="0.25">
      <c r="A121" s="26" t="s">
        <v>299</v>
      </c>
      <c r="B121" s="27" t="s">
        <v>324</v>
      </c>
      <c r="C121" s="37">
        <f t="shared" si="4"/>
        <v>1218.1000000000001</v>
      </c>
      <c r="D121" s="37">
        <f t="shared" si="5"/>
        <v>13490</v>
      </c>
      <c r="E121" s="19">
        <f t="shared" si="6"/>
        <v>330.44799999999998</v>
      </c>
      <c r="F121" s="37">
        <f t="shared" si="7"/>
        <v>7517.692</v>
      </c>
      <c r="G121" s="37">
        <f t="shared" si="8"/>
        <v>43.48</v>
      </c>
      <c r="H121" s="37">
        <f t="shared" si="9"/>
        <v>0</v>
      </c>
      <c r="I121" s="37">
        <f t="shared" si="10"/>
        <v>22599.719999999998</v>
      </c>
    </row>
    <row r="122" spans="1:9" x14ac:dyDescent="0.25">
      <c r="A122" s="26" t="s">
        <v>300</v>
      </c>
      <c r="B122" s="27" t="s">
        <v>325</v>
      </c>
      <c r="C122" s="37">
        <f t="shared" si="4"/>
        <v>457.6</v>
      </c>
      <c r="D122" s="37">
        <f t="shared" si="5"/>
        <v>3412.4</v>
      </c>
      <c r="E122" s="19">
        <f t="shared" si="6"/>
        <v>110.04799999999999</v>
      </c>
      <c r="F122" s="37">
        <f t="shared" si="7"/>
        <v>2503.5920000000001</v>
      </c>
      <c r="G122" s="37">
        <f t="shared" si="8"/>
        <v>14.479999999999999</v>
      </c>
      <c r="H122" s="37">
        <f t="shared" si="9"/>
        <v>0</v>
      </c>
      <c r="I122" s="37">
        <f t="shared" si="10"/>
        <v>6498.1200000000008</v>
      </c>
    </row>
    <row r="123" spans="1:9" ht="12.95" customHeight="1" x14ac:dyDescent="0.25">
      <c r="A123" s="26" t="s">
        <v>301</v>
      </c>
      <c r="B123" s="27" t="s">
        <v>326</v>
      </c>
      <c r="C123" s="37">
        <f t="shared" si="4"/>
        <v>9.1000000000000014</v>
      </c>
      <c r="D123" s="37">
        <f t="shared" si="5"/>
        <v>4457.4000000000005</v>
      </c>
      <c r="E123" s="19">
        <f t="shared" si="6"/>
        <v>99.104000000000013</v>
      </c>
      <c r="F123" s="37">
        <f t="shared" si="7"/>
        <v>2373.7460000000001</v>
      </c>
      <c r="G123" s="37">
        <f t="shared" si="8"/>
        <v>13.040000000000001</v>
      </c>
      <c r="H123" s="37">
        <f t="shared" si="9"/>
        <v>0</v>
      </c>
      <c r="I123" s="37">
        <f t="shared" si="10"/>
        <v>6952.3900000000012</v>
      </c>
    </row>
    <row r="124" spans="1:9" ht="12.95" customHeight="1" x14ac:dyDescent="0.25">
      <c r="A124" s="26" t="s">
        <v>302</v>
      </c>
      <c r="B124" s="27" t="s">
        <v>327</v>
      </c>
      <c r="C124" s="37">
        <f t="shared" si="4"/>
        <v>20.149999999999999</v>
      </c>
      <c r="D124" s="37">
        <f t="shared" si="5"/>
        <v>1387.0000000000002</v>
      </c>
      <c r="E124" s="19">
        <f t="shared" si="6"/>
        <v>43.624000000000002</v>
      </c>
      <c r="F124" s="37">
        <f t="shared" si="7"/>
        <v>1072.626</v>
      </c>
      <c r="G124" s="37">
        <f t="shared" si="8"/>
        <v>5.74</v>
      </c>
      <c r="H124" s="37">
        <f t="shared" si="9"/>
        <v>0</v>
      </c>
      <c r="I124" s="37">
        <f t="shared" si="10"/>
        <v>2529.1400000000003</v>
      </c>
    </row>
    <row r="125" spans="1:9" ht="12.95" customHeight="1" x14ac:dyDescent="0.25">
      <c r="A125" s="26" t="s">
        <v>303</v>
      </c>
      <c r="B125" s="27" t="s">
        <v>328</v>
      </c>
      <c r="C125" s="37">
        <f t="shared" si="4"/>
        <v>26</v>
      </c>
      <c r="D125" s="37">
        <f t="shared" si="5"/>
        <v>1842.9999999999998</v>
      </c>
      <c r="E125" s="19">
        <f t="shared" si="6"/>
        <v>45.751999999999995</v>
      </c>
      <c r="F125" s="37">
        <f t="shared" si="7"/>
        <v>1040.8579999999999</v>
      </c>
      <c r="G125" s="37">
        <f t="shared" si="8"/>
        <v>6.02</v>
      </c>
      <c r="H125" s="37">
        <f t="shared" si="9"/>
        <v>0</v>
      </c>
      <c r="I125" s="37">
        <f t="shared" si="10"/>
        <v>2961.6299999999997</v>
      </c>
    </row>
    <row r="126" spans="1:9" ht="12.95" customHeight="1" x14ac:dyDescent="0.25">
      <c r="A126" s="26" t="s">
        <v>304</v>
      </c>
      <c r="B126" s="27" t="s">
        <v>329</v>
      </c>
      <c r="C126" s="37">
        <f t="shared" si="4"/>
        <v>1303.9000000000001</v>
      </c>
      <c r="D126" s="37">
        <f t="shared" si="5"/>
        <v>3279.4</v>
      </c>
      <c r="E126" s="19">
        <f t="shared" si="6"/>
        <v>144.70400000000001</v>
      </c>
      <c r="F126" s="37">
        <f t="shared" si="7"/>
        <v>3292.0160000000001</v>
      </c>
      <c r="G126" s="37">
        <f t="shared" si="8"/>
        <v>19.040000000000003</v>
      </c>
      <c r="H126" s="37">
        <f t="shared" si="9"/>
        <v>0</v>
      </c>
      <c r="I126" s="37">
        <f t="shared" si="10"/>
        <v>8039.0599999999995</v>
      </c>
    </row>
    <row r="127" spans="1:9" x14ac:dyDescent="0.25">
      <c r="A127" s="26" t="s">
        <v>305</v>
      </c>
      <c r="B127" s="27" t="s">
        <v>330</v>
      </c>
      <c r="C127" s="37">
        <f t="shared" si="4"/>
        <v>725.4</v>
      </c>
      <c r="D127" s="37">
        <f t="shared" si="5"/>
        <v>13930.8</v>
      </c>
      <c r="E127" s="19">
        <f t="shared" si="6"/>
        <v>490.50399999999996</v>
      </c>
      <c r="F127" s="37">
        <f t="shared" si="7"/>
        <v>11158.966</v>
      </c>
      <c r="G127" s="37">
        <f t="shared" si="8"/>
        <v>64.539999999999992</v>
      </c>
      <c r="H127" s="37">
        <f t="shared" si="9"/>
        <v>448.00000000000006</v>
      </c>
      <c r="I127" s="37">
        <f t="shared" si="10"/>
        <v>26818.210000000003</v>
      </c>
    </row>
    <row r="128" spans="1:9" x14ac:dyDescent="0.25">
      <c r="A128" s="26" t="s">
        <v>306</v>
      </c>
      <c r="B128" s="27" t="s">
        <v>318</v>
      </c>
      <c r="C128" s="37">
        <f t="shared" si="4"/>
        <v>243.10000000000002</v>
      </c>
      <c r="D128" s="37">
        <f t="shared" si="5"/>
        <v>5259.2</v>
      </c>
      <c r="E128" s="19">
        <f t="shared" si="6"/>
        <v>127.22399999999999</v>
      </c>
      <c r="F128" s="37">
        <f t="shared" si="7"/>
        <v>2894.346</v>
      </c>
      <c r="G128" s="37">
        <f t="shared" si="8"/>
        <v>16.739999999999998</v>
      </c>
      <c r="H128" s="37">
        <f t="shared" si="9"/>
        <v>0</v>
      </c>
      <c r="I128" s="37">
        <f t="shared" si="10"/>
        <v>8540.61</v>
      </c>
    </row>
    <row r="129" spans="1:9" ht="14.1" customHeight="1" x14ac:dyDescent="0.25">
      <c r="A129" s="26" t="s">
        <v>331</v>
      </c>
      <c r="B129" s="27" t="s">
        <v>332</v>
      </c>
      <c r="C129" s="37">
        <f t="shared" si="4"/>
        <v>301.60000000000002</v>
      </c>
      <c r="D129" s="37">
        <f t="shared" si="5"/>
        <v>4917.2000000000007</v>
      </c>
      <c r="E129" s="19">
        <f t="shared" si="6"/>
        <v>207.93600000000001</v>
      </c>
      <c r="F129" s="37">
        <f t="shared" si="7"/>
        <v>4864.1140000000005</v>
      </c>
      <c r="G129" s="37">
        <f t="shared" si="8"/>
        <v>27.36</v>
      </c>
      <c r="H129" s="37">
        <f t="shared" si="9"/>
        <v>0</v>
      </c>
      <c r="I129" s="37">
        <f t="shared" si="10"/>
        <v>10318.210000000001</v>
      </c>
    </row>
    <row r="130" spans="1:9" ht="27" customHeight="1" x14ac:dyDescent="0.25">
      <c r="I130" s="39"/>
    </row>
    <row r="131" spans="1:9" ht="14.1" customHeight="1" x14ac:dyDescent="0.25">
      <c r="A131" s="72" t="s">
        <v>24</v>
      </c>
      <c r="B131" s="72"/>
      <c r="C131" s="72"/>
      <c r="D131" s="72"/>
      <c r="E131" s="72"/>
      <c r="F131" s="72"/>
      <c r="G131" s="72"/>
      <c r="H131" s="72"/>
      <c r="I131" s="72"/>
    </row>
    <row r="132" spans="1:9" ht="14.1" customHeight="1" x14ac:dyDescent="0.25">
      <c r="A132" s="73" t="s">
        <v>281</v>
      </c>
      <c r="B132" s="73"/>
      <c r="C132" s="73"/>
      <c r="D132" s="73"/>
      <c r="E132" s="73"/>
      <c r="F132" s="73"/>
      <c r="G132" s="73"/>
      <c r="H132" s="73"/>
      <c r="I132" s="73"/>
    </row>
    <row r="133" spans="1:9" ht="14.1" customHeight="1" x14ac:dyDescent="0.25">
      <c r="A133" s="75" t="s">
        <v>25</v>
      </c>
      <c r="B133" s="66" t="s">
        <v>26</v>
      </c>
      <c r="C133" s="66"/>
      <c r="D133" s="66"/>
    </row>
    <row r="134" spans="1:9" ht="14.1" customHeight="1" x14ac:dyDescent="0.25">
      <c r="A134" s="71" t="s">
        <v>27</v>
      </c>
      <c r="B134" s="71"/>
      <c r="C134" s="71"/>
      <c r="D134" s="71"/>
      <c r="E134" s="71"/>
      <c r="F134" s="71"/>
    </row>
    <row r="135" spans="1:9" ht="14.1" customHeight="1" x14ac:dyDescent="0.25">
      <c r="A135" s="71" t="s">
        <v>28</v>
      </c>
      <c r="B135" s="71" t="s">
        <v>29</v>
      </c>
      <c r="C135" s="71"/>
      <c r="D135" s="71"/>
      <c r="E135" s="71"/>
      <c r="F135" s="71"/>
    </row>
    <row r="136" spans="1:9" ht="14.1" customHeight="1" x14ac:dyDescent="0.25">
      <c r="A136" s="71"/>
      <c r="B136" s="71" t="s">
        <v>30</v>
      </c>
      <c r="C136" s="71"/>
      <c r="D136" s="71"/>
      <c r="E136" s="71"/>
      <c r="F136" s="71"/>
    </row>
    <row r="137" spans="1:9" ht="14.1" customHeight="1" x14ac:dyDescent="0.25">
      <c r="A137" s="71"/>
      <c r="B137" s="71" t="s">
        <v>31</v>
      </c>
      <c r="C137" s="71"/>
      <c r="D137" s="71"/>
      <c r="E137" s="71"/>
      <c r="F137" s="71"/>
    </row>
    <row r="138" spans="1:9" ht="14.1" customHeight="1" x14ac:dyDescent="0.25">
      <c r="A138" s="71" t="s">
        <v>32</v>
      </c>
      <c r="B138" s="71" t="s">
        <v>33</v>
      </c>
      <c r="C138" s="71"/>
      <c r="D138" s="71"/>
      <c r="E138" s="71"/>
      <c r="F138" s="71"/>
    </row>
    <row r="139" spans="1:9" ht="14.1" customHeight="1" x14ac:dyDescent="0.25">
      <c r="A139" s="71"/>
      <c r="B139" s="71" t="s">
        <v>34</v>
      </c>
      <c r="C139" s="71"/>
      <c r="D139" s="71"/>
      <c r="E139" s="71"/>
      <c r="F139" s="71"/>
    </row>
    <row r="140" spans="1:9" ht="27" customHeight="1" x14ac:dyDescent="0.25">
      <c r="A140" s="71"/>
      <c r="B140" s="71" t="s">
        <v>35</v>
      </c>
      <c r="C140" s="71"/>
      <c r="D140" s="71"/>
      <c r="E140" s="71"/>
      <c r="F140" s="71"/>
    </row>
    <row r="141" spans="1:9" x14ac:dyDescent="0.25">
      <c r="A141" s="71"/>
      <c r="B141" s="71" t="s">
        <v>36</v>
      </c>
      <c r="C141" s="71"/>
      <c r="D141" s="71"/>
      <c r="E141" s="71"/>
      <c r="F141" s="71"/>
    </row>
    <row r="142" spans="1:9" x14ac:dyDescent="0.25">
      <c r="A142" s="71"/>
      <c r="B142" s="74" t="s">
        <v>37</v>
      </c>
      <c r="C142" s="74"/>
      <c r="D142" s="74"/>
      <c r="E142" s="74"/>
      <c r="F142" s="74"/>
    </row>
  </sheetData>
  <mergeCells count="53"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22" sqref="B22"/>
    </sheetView>
  </sheetViews>
  <sheetFormatPr defaultRowHeight="15" x14ac:dyDescent="0.25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25">
      <c r="A1" s="78" t="s">
        <v>38</v>
      </c>
      <c r="B1" s="78"/>
      <c r="C1" s="78"/>
      <c r="D1" s="78"/>
      <c r="E1" s="78"/>
    </row>
    <row r="2" spans="1:9" ht="14.1" customHeight="1" x14ac:dyDescent="0.25">
      <c r="A2" s="21"/>
      <c r="B2" s="21"/>
      <c r="C2" s="21"/>
      <c r="D2" s="21"/>
      <c r="E2" s="21"/>
    </row>
    <row r="3" spans="1:9" ht="41.1" customHeight="1" x14ac:dyDescent="0.25">
      <c r="A3" s="55" t="s">
        <v>39</v>
      </c>
      <c r="B3" s="76" t="s">
        <v>40</v>
      </c>
      <c r="C3" s="77" t="s">
        <v>41</v>
      </c>
      <c r="D3" s="76" t="s">
        <v>42</v>
      </c>
      <c r="E3" s="77" t="s">
        <v>43</v>
      </c>
    </row>
    <row r="4" spans="1:9" ht="13.7" customHeight="1" x14ac:dyDescent="0.25">
      <c r="A4" s="57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25">
      <c r="A5" s="16" t="s">
        <v>48</v>
      </c>
      <c r="B5" s="41">
        <v>342.78</v>
      </c>
      <c r="C5" s="42">
        <f>B5*16.9</f>
        <v>5792.9819999999991</v>
      </c>
      <c r="D5" s="32"/>
      <c r="E5" s="32"/>
      <c r="F5" s="14"/>
      <c r="G5" s="14"/>
      <c r="H5" s="14"/>
      <c r="I5" s="14"/>
    </row>
    <row r="6" spans="1:9" ht="15" customHeight="1" x14ac:dyDescent="0.25">
      <c r="A6" s="7" t="s">
        <v>49</v>
      </c>
      <c r="B6" s="33">
        <v>51.77</v>
      </c>
      <c r="C6" s="33">
        <f>B6*50</f>
        <v>2588.5</v>
      </c>
      <c r="D6" s="33"/>
      <c r="E6" s="33"/>
    </row>
    <row r="7" spans="1:9" ht="15" customHeight="1" x14ac:dyDescent="0.25">
      <c r="A7" s="7" t="s">
        <v>50</v>
      </c>
      <c r="B7" s="34"/>
      <c r="C7" s="34"/>
      <c r="D7" s="34"/>
      <c r="E7" s="34"/>
    </row>
    <row r="8" spans="1:9" ht="15" customHeight="1" x14ac:dyDescent="0.25">
      <c r="A8" s="7" t="s">
        <v>51</v>
      </c>
      <c r="B8" s="33"/>
      <c r="C8" s="33"/>
      <c r="D8" s="33"/>
      <c r="E8" s="33"/>
    </row>
    <row r="9" spans="1:9" ht="15" customHeight="1" x14ac:dyDescent="0.25">
      <c r="A9" s="7" t="s">
        <v>52</v>
      </c>
      <c r="B9" s="34"/>
      <c r="C9" s="34"/>
      <c r="D9" s="34"/>
      <c r="E9" s="34"/>
    </row>
    <row r="10" spans="1:9" ht="15" customHeight="1" x14ac:dyDescent="0.25">
      <c r="A10" s="7" t="s">
        <v>53</v>
      </c>
      <c r="B10" s="33"/>
      <c r="C10" s="33"/>
      <c r="D10" s="33"/>
      <c r="E10" s="33"/>
    </row>
    <row r="11" spans="1:9" ht="15" customHeight="1" x14ac:dyDescent="0.25">
      <c r="A11" s="7" t="s">
        <v>54</v>
      </c>
      <c r="B11" s="34"/>
      <c r="C11" s="34"/>
      <c r="D11" s="34"/>
      <c r="E11" s="34"/>
    </row>
    <row r="12" spans="1:9" ht="15" customHeight="1" x14ac:dyDescent="0.25">
      <c r="A12" s="7" t="s">
        <v>55</v>
      </c>
      <c r="B12" s="33"/>
      <c r="C12" s="33"/>
      <c r="D12" s="33"/>
      <c r="E12" s="33"/>
    </row>
    <row r="13" spans="1:9" ht="15" customHeight="1" x14ac:dyDescent="0.25">
      <c r="A13" s="7" t="s">
        <v>56</v>
      </c>
      <c r="B13" s="34"/>
      <c r="C13" s="34"/>
      <c r="D13" s="35"/>
      <c r="E13" s="35"/>
      <c r="F13" s="13"/>
    </row>
    <row r="14" spans="1:9" ht="15" customHeight="1" x14ac:dyDescent="0.25">
      <c r="A14" s="7" t="s">
        <v>57</v>
      </c>
      <c r="B14" s="33"/>
      <c r="C14" s="33"/>
      <c r="D14" s="33"/>
      <c r="E14" s="33"/>
    </row>
    <row r="15" spans="1:9" ht="15" customHeight="1" x14ac:dyDescent="0.25">
      <c r="A15" s="7" t="s">
        <v>58</v>
      </c>
      <c r="B15" s="34">
        <v>134.12</v>
      </c>
      <c r="C15" s="34">
        <f>B15*25</f>
        <v>3353</v>
      </c>
      <c r="D15" s="34"/>
      <c r="E15" s="34"/>
    </row>
    <row r="16" spans="1:9" ht="15" customHeight="1" x14ac:dyDescent="0.25">
      <c r="A16" s="7" t="s">
        <v>59</v>
      </c>
      <c r="B16" s="33"/>
      <c r="C16" s="33"/>
      <c r="D16" s="33"/>
      <c r="E16" s="33"/>
    </row>
    <row r="17" spans="1:5" ht="15" customHeight="1" x14ac:dyDescent="0.25">
      <c r="A17" s="7" t="s">
        <v>60</v>
      </c>
      <c r="B17" s="34"/>
      <c r="C17" s="34"/>
      <c r="D17" s="34"/>
      <c r="E17" s="34"/>
    </row>
    <row r="18" spans="1:5" ht="15" customHeight="1" x14ac:dyDescent="0.25">
      <c r="A18" s="6" t="s">
        <v>271</v>
      </c>
      <c r="B18" s="36"/>
      <c r="C18" s="36"/>
      <c r="D18" s="36">
        <v>19.459</v>
      </c>
      <c r="E18" s="36">
        <f>D18*50</f>
        <v>972.94999999999993</v>
      </c>
    </row>
    <row r="19" spans="1:5" ht="15" customHeight="1" x14ac:dyDescent="0.25">
      <c r="A19" s="9" t="s">
        <v>272</v>
      </c>
      <c r="B19" s="33"/>
      <c r="C19" s="33"/>
      <c r="D19" s="33"/>
      <c r="E19" s="33"/>
    </row>
    <row r="20" spans="1:5" ht="15" customHeight="1" x14ac:dyDescent="0.25">
      <c r="A20" s="7" t="s">
        <v>61</v>
      </c>
      <c r="B20" s="33"/>
      <c r="C20" s="33"/>
      <c r="D20" s="33"/>
      <c r="E20" s="33"/>
    </row>
    <row r="21" spans="1:5" ht="15" customHeight="1" x14ac:dyDescent="0.25">
      <c r="A21" s="7" t="s">
        <v>62</v>
      </c>
      <c r="B21" s="8">
        <v>12.88</v>
      </c>
      <c r="C21" s="4">
        <v>0</v>
      </c>
      <c r="D21" s="8"/>
      <c r="E21" s="4"/>
    </row>
    <row r="22" spans="1:5" ht="15" customHeight="1" x14ac:dyDescent="0.25">
      <c r="A22" s="7" t="s">
        <v>63</v>
      </c>
      <c r="B22" s="4" t="s">
        <v>64</v>
      </c>
      <c r="C22" s="4" t="s">
        <v>65</v>
      </c>
      <c r="D22" s="4" t="s">
        <v>66</v>
      </c>
      <c r="E22" s="4" t="s">
        <v>67</v>
      </c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workbookViewId="0">
      <selection activeCell="D7" sqref="D7"/>
    </sheetView>
  </sheetViews>
  <sheetFormatPr defaultRowHeight="15" x14ac:dyDescent="0.25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25">
      <c r="A1" s="86" t="s">
        <v>280</v>
      </c>
      <c r="B1" s="78"/>
      <c r="C1" s="78"/>
      <c r="D1" s="78"/>
      <c r="E1" s="78"/>
    </row>
    <row r="2" spans="1:18" ht="14.1" customHeight="1" x14ac:dyDescent="0.25">
      <c r="A2" s="87" t="s">
        <v>160</v>
      </c>
      <c r="B2" s="87"/>
      <c r="C2" s="87"/>
      <c r="D2" s="87"/>
      <c r="E2" s="87"/>
      <c r="F2" s="87"/>
      <c r="G2" s="87"/>
      <c r="H2" s="87"/>
      <c r="I2" s="87"/>
    </row>
    <row r="3" spans="1:18" ht="54" customHeight="1" x14ac:dyDescent="0.25">
      <c r="A3" s="55" t="s">
        <v>161</v>
      </c>
      <c r="B3" s="76" t="s">
        <v>162</v>
      </c>
      <c r="C3" s="77" t="s">
        <v>163</v>
      </c>
      <c r="D3" s="76" t="s">
        <v>164</v>
      </c>
      <c r="E3" s="77" t="s">
        <v>165</v>
      </c>
    </row>
    <row r="4" spans="1:18" ht="14.1" customHeight="1" x14ac:dyDescent="0.25">
      <c r="A4" s="57"/>
      <c r="B4" s="5" t="s">
        <v>166</v>
      </c>
      <c r="C4" s="5" t="s">
        <v>167</v>
      </c>
      <c r="D4" s="5" t="s">
        <v>168</v>
      </c>
      <c r="E4" s="5" t="s">
        <v>169</v>
      </c>
    </row>
    <row r="5" spans="1:18" ht="15" customHeight="1" x14ac:dyDescent="0.25">
      <c r="A5" s="7" t="s">
        <v>170</v>
      </c>
      <c r="B5" s="8" t="s">
        <v>171</v>
      </c>
      <c r="C5" s="8" t="s">
        <v>172</v>
      </c>
      <c r="D5" s="33"/>
      <c r="E5" s="33"/>
    </row>
    <row r="6" spans="1:18" ht="15" customHeight="1" x14ac:dyDescent="0.25">
      <c r="A6" s="7" t="s">
        <v>173</v>
      </c>
      <c r="B6" s="4" t="s">
        <v>174</v>
      </c>
      <c r="C6" s="34"/>
      <c r="D6" s="34">
        <v>25.24</v>
      </c>
      <c r="E6" s="34">
        <f>D6*165</f>
        <v>4164.5999999999995</v>
      </c>
    </row>
    <row r="7" spans="1:18" ht="15" customHeight="1" x14ac:dyDescent="0.25">
      <c r="A7" s="7" t="s">
        <v>175</v>
      </c>
      <c r="B7" s="8" t="s">
        <v>176</v>
      </c>
      <c r="C7" s="33"/>
      <c r="D7" s="33"/>
      <c r="E7" s="33"/>
    </row>
    <row r="8" spans="1:18" ht="15" customHeight="1" x14ac:dyDescent="0.25">
      <c r="A8" s="7" t="s">
        <v>177</v>
      </c>
      <c r="B8" s="4" t="s">
        <v>178</v>
      </c>
      <c r="C8" s="4" t="s">
        <v>179</v>
      </c>
      <c r="D8" s="4" t="s">
        <v>180</v>
      </c>
      <c r="E8" s="4" t="s">
        <v>181</v>
      </c>
    </row>
    <row r="9" spans="1:18" ht="15" customHeight="1" x14ac:dyDescent="0.25">
      <c r="A9" s="7" t="s">
        <v>182</v>
      </c>
      <c r="B9" s="8" t="s">
        <v>183</v>
      </c>
      <c r="C9" s="8" t="s">
        <v>184</v>
      </c>
      <c r="D9" s="8" t="s">
        <v>185</v>
      </c>
      <c r="E9" s="8" t="s">
        <v>186</v>
      </c>
    </row>
    <row r="10" spans="1:18" ht="15" customHeight="1" x14ac:dyDescent="0.25">
      <c r="A10" s="7" t="s">
        <v>187</v>
      </c>
      <c r="B10" s="4" t="s">
        <v>188</v>
      </c>
      <c r="C10" s="4" t="s">
        <v>189</v>
      </c>
      <c r="D10" s="4" t="s">
        <v>190</v>
      </c>
      <c r="E10" s="4" t="s">
        <v>191</v>
      </c>
    </row>
    <row r="11" spans="1:18" ht="15" customHeight="1" x14ac:dyDescent="0.25">
      <c r="A11" s="7" t="s">
        <v>192</v>
      </c>
      <c r="B11" s="8" t="s">
        <v>193</v>
      </c>
      <c r="C11" s="8" t="s">
        <v>194</v>
      </c>
      <c r="D11" s="8" t="s">
        <v>195</v>
      </c>
      <c r="E11" s="8" t="s">
        <v>196</v>
      </c>
    </row>
    <row r="12" spans="1:18" ht="15" customHeight="1" x14ac:dyDescent="0.25">
      <c r="A12" s="7" t="s">
        <v>197</v>
      </c>
      <c r="B12" s="4" t="s">
        <v>198</v>
      </c>
      <c r="C12" s="4" t="s">
        <v>199</v>
      </c>
      <c r="D12" s="4" t="s">
        <v>200</v>
      </c>
      <c r="E12" s="4" t="s">
        <v>201</v>
      </c>
    </row>
    <row r="13" spans="1:18" ht="15" customHeight="1" x14ac:dyDescent="0.25">
      <c r="A13" s="7" t="s">
        <v>202</v>
      </c>
      <c r="B13" s="8" t="s">
        <v>203</v>
      </c>
      <c r="C13" s="8" t="s">
        <v>204</v>
      </c>
      <c r="D13" s="8" t="s">
        <v>205</v>
      </c>
      <c r="E13" s="8" t="s">
        <v>206</v>
      </c>
    </row>
    <row r="14" spans="1:18" ht="15" customHeight="1" x14ac:dyDescent="0.25">
      <c r="A14" s="6" t="s">
        <v>207</v>
      </c>
      <c r="B14" s="2" t="s">
        <v>208</v>
      </c>
      <c r="C14" s="2" t="s">
        <v>209</v>
      </c>
      <c r="D14" s="2" t="s">
        <v>210</v>
      </c>
      <c r="E14" s="2" t="s">
        <v>211</v>
      </c>
    </row>
    <row r="15" spans="1:18" ht="15" customHeight="1" x14ac:dyDescent="0.25">
      <c r="A15" s="7" t="s">
        <v>212</v>
      </c>
      <c r="B15" s="3" t="s">
        <v>213</v>
      </c>
      <c r="C15" s="3" t="s">
        <v>214</v>
      </c>
      <c r="D15" s="3" t="s">
        <v>215</v>
      </c>
      <c r="E15" s="3" t="s">
        <v>216</v>
      </c>
      <c r="O15" s="79"/>
      <c r="P15" s="79"/>
      <c r="Q15" s="79"/>
      <c r="R15" s="79"/>
    </row>
    <row r="16" spans="1:18" ht="15" customHeight="1" x14ac:dyDescent="0.25">
      <c r="A16" s="16" t="s">
        <v>217</v>
      </c>
      <c r="B16" s="17" t="s">
        <v>218</v>
      </c>
      <c r="C16" s="17" t="s">
        <v>219</v>
      </c>
      <c r="D16" s="17" t="s">
        <v>220</v>
      </c>
      <c r="E16" s="17" t="s">
        <v>221</v>
      </c>
      <c r="F16" s="14"/>
      <c r="G16" s="14"/>
      <c r="H16" s="14"/>
      <c r="I16" s="14"/>
      <c r="O16" s="80"/>
      <c r="P16" s="80"/>
      <c r="Q16" s="80"/>
      <c r="R16" s="80"/>
    </row>
    <row r="17" spans="1:18" ht="15" customHeight="1" x14ac:dyDescent="0.25">
      <c r="A17" s="7" t="s">
        <v>60</v>
      </c>
      <c r="B17" s="8" t="s">
        <v>222</v>
      </c>
      <c r="C17" s="8" t="s">
        <v>223</v>
      </c>
      <c r="D17" s="8" t="s">
        <v>224</v>
      </c>
      <c r="E17" s="8" t="s">
        <v>225</v>
      </c>
    </row>
    <row r="18" spans="1:18" ht="15" customHeight="1" x14ac:dyDescent="0.25">
      <c r="A18" s="7" t="s">
        <v>271</v>
      </c>
      <c r="B18" s="4" t="s">
        <v>226</v>
      </c>
      <c r="C18" s="4" t="s">
        <v>227</v>
      </c>
      <c r="D18" s="4" t="s">
        <v>228</v>
      </c>
      <c r="E18" s="4" t="s">
        <v>229</v>
      </c>
    </row>
    <row r="19" spans="1:18" ht="15" customHeight="1" x14ac:dyDescent="0.25">
      <c r="A19" s="6" t="s">
        <v>275</v>
      </c>
      <c r="B19" s="2" t="s">
        <v>230</v>
      </c>
      <c r="C19" s="2" t="s">
        <v>231</v>
      </c>
      <c r="D19" s="2" t="s">
        <v>232</v>
      </c>
      <c r="E19" s="2" t="s">
        <v>233</v>
      </c>
    </row>
    <row r="20" spans="1:18" ht="15" customHeight="1" x14ac:dyDescent="0.25">
      <c r="A20" s="7" t="s">
        <v>234</v>
      </c>
      <c r="B20" s="4" t="s">
        <v>235</v>
      </c>
      <c r="C20" s="4" t="s">
        <v>236</v>
      </c>
      <c r="D20" s="4" t="s">
        <v>237</v>
      </c>
      <c r="E20" s="4" t="s">
        <v>238</v>
      </c>
    </row>
    <row r="21" spans="1:18" ht="15" customHeight="1" x14ac:dyDescent="0.25">
      <c r="A21" s="7" t="s">
        <v>239</v>
      </c>
      <c r="B21" s="4" t="s">
        <v>240</v>
      </c>
      <c r="C21" s="8" t="s">
        <v>241</v>
      </c>
      <c r="D21" s="4" t="s">
        <v>242</v>
      </c>
      <c r="E21" s="8" t="s">
        <v>243</v>
      </c>
    </row>
    <row r="22" spans="1:18" ht="15" customHeight="1" x14ac:dyDescent="0.25">
      <c r="A22" s="7" t="s">
        <v>244</v>
      </c>
      <c r="B22" s="4" t="s">
        <v>245</v>
      </c>
      <c r="C22" s="4" t="s">
        <v>246</v>
      </c>
      <c r="D22" s="4" t="s">
        <v>247</v>
      </c>
      <c r="E22" s="4" t="s">
        <v>248</v>
      </c>
      <c r="O22" s="79"/>
      <c r="P22" s="79"/>
      <c r="Q22" s="79"/>
      <c r="R22" s="79"/>
    </row>
    <row r="23" spans="1:18" ht="14.1" customHeight="1" x14ac:dyDescent="0.25">
      <c r="A23" s="11"/>
      <c r="O23" s="11"/>
      <c r="P23" s="11"/>
      <c r="Q23" s="11"/>
      <c r="R23" s="11"/>
    </row>
    <row r="24" spans="1:18" ht="14.1" customHeight="1" x14ac:dyDescent="0.25">
      <c r="A24" s="1" t="s">
        <v>249</v>
      </c>
      <c r="B24" t="s">
        <v>250</v>
      </c>
      <c r="C24" t="s">
        <v>251</v>
      </c>
      <c r="D24" s="13" t="s">
        <v>252</v>
      </c>
      <c r="E24" s="13" t="s">
        <v>253</v>
      </c>
      <c r="F24" s="13"/>
    </row>
    <row r="25" spans="1:18" ht="31.7" customHeight="1" x14ac:dyDescent="0.25">
      <c r="A25" s="88" t="s">
        <v>282</v>
      </c>
      <c r="B25" s="88"/>
      <c r="C25" s="88"/>
      <c r="D25" s="88"/>
      <c r="E25" s="10" t="s">
        <v>254</v>
      </c>
    </row>
    <row r="26" spans="1:18" ht="14.1" customHeight="1" x14ac:dyDescent="0.25">
      <c r="A26" s="92" t="s">
        <v>255</v>
      </c>
      <c r="B26" s="88" t="s">
        <v>276</v>
      </c>
      <c r="C26" s="88"/>
      <c r="D26" s="88"/>
      <c r="E26" s="11"/>
    </row>
    <row r="27" spans="1:18" ht="16.350000000000001" customHeight="1" x14ac:dyDescent="0.25">
      <c r="A27" s="93"/>
      <c r="B27" s="88"/>
      <c r="C27" s="88"/>
      <c r="D27" s="88"/>
      <c r="E27" s="12"/>
    </row>
    <row r="28" spans="1:18" ht="14.1" customHeight="1" x14ac:dyDescent="0.25">
      <c r="A28" s="93"/>
      <c r="B28" s="89" t="s">
        <v>256</v>
      </c>
      <c r="C28" s="90"/>
      <c r="D28" s="91"/>
      <c r="E28" s="10" t="s">
        <v>257</v>
      </c>
    </row>
    <row r="29" spans="1:18" ht="27" customHeight="1" x14ac:dyDescent="0.25">
      <c r="A29" s="94"/>
      <c r="B29" s="82" t="s">
        <v>277</v>
      </c>
      <c r="C29" s="83"/>
      <c r="D29" s="84"/>
      <c r="E29" s="10" t="s">
        <v>258</v>
      </c>
    </row>
    <row r="30" spans="1:18" ht="27" customHeight="1" x14ac:dyDescent="0.25">
      <c r="B30" s="15"/>
      <c r="C30" s="15"/>
      <c r="D30" s="15"/>
    </row>
    <row r="31" spans="1:18" ht="14.1" customHeight="1" x14ac:dyDescent="0.25">
      <c r="A31" s="79" t="s">
        <v>259</v>
      </c>
      <c r="B31" s="81"/>
      <c r="C31" s="81"/>
      <c r="D31" s="81"/>
    </row>
    <row r="32" spans="1:18" ht="27" customHeight="1" x14ac:dyDescent="0.25">
      <c r="A32" s="80" t="s">
        <v>260</v>
      </c>
      <c r="B32" s="81"/>
      <c r="C32" s="81"/>
      <c r="D32" s="81"/>
    </row>
    <row r="33" spans="1:4" ht="14.1" customHeight="1" x14ac:dyDescent="0.25">
      <c r="A33" s="79" t="s">
        <v>261</v>
      </c>
      <c r="B33" s="81"/>
      <c r="C33" s="81"/>
      <c r="D33" s="81"/>
    </row>
    <row r="34" spans="1:4" ht="14.1" customHeight="1" x14ac:dyDescent="0.25">
      <c r="A34" s="79" t="s">
        <v>262</v>
      </c>
      <c r="B34" s="81"/>
      <c r="C34" s="81"/>
      <c r="D34" s="81"/>
    </row>
    <row r="35" spans="1:4" ht="14.1" customHeight="1" x14ac:dyDescent="0.25">
      <c r="A35" s="79" t="s">
        <v>263</v>
      </c>
      <c r="B35" s="81"/>
      <c r="C35" s="81"/>
      <c r="D35" s="81"/>
    </row>
    <row r="36" spans="1:4" ht="14.1" customHeight="1" x14ac:dyDescent="0.25">
      <c r="A36" s="79" t="s">
        <v>264</v>
      </c>
      <c r="B36" s="81"/>
      <c r="C36" s="81"/>
      <c r="D36" s="81"/>
    </row>
    <row r="37" spans="1:4" ht="14.1" customHeight="1" x14ac:dyDescent="0.25">
      <c r="A37" s="79" t="s">
        <v>265</v>
      </c>
      <c r="B37" s="81"/>
      <c r="C37" s="81"/>
      <c r="D37" s="81"/>
    </row>
    <row r="38" spans="1:4" ht="14.1" customHeight="1" x14ac:dyDescent="0.25">
      <c r="A38" s="79" t="s">
        <v>266</v>
      </c>
      <c r="B38" s="81"/>
      <c r="C38" s="81"/>
      <c r="D38" s="81"/>
    </row>
    <row r="39" spans="1:4" ht="14.1" customHeight="1" x14ac:dyDescent="0.25">
      <c r="A39" s="85" t="s">
        <v>267</v>
      </c>
      <c r="B39" s="81"/>
      <c r="C39" s="81"/>
      <c r="D39" s="81"/>
    </row>
    <row r="40" spans="1:4" ht="14.1" customHeight="1" x14ac:dyDescent="0.25">
      <c r="A40" s="79" t="s">
        <v>268</v>
      </c>
      <c r="B40" s="81"/>
      <c r="C40" s="81"/>
      <c r="D40" s="81"/>
    </row>
    <row r="41" spans="1:4" ht="14.1" customHeight="1" x14ac:dyDescent="0.25">
      <c r="A41" s="79" t="s">
        <v>269</v>
      </c>
      <c r="B41" s="81"/>
      <c r="C41" s="81"/>
      <c r="D41" s="81"/>
    </row>
    <row r="42" spans="1:4" ht="14.1" customHeight="1" x14ac:dyDescent="0.25">
      <c r="A42" s="79" t="s">
        <v>270</v>
      </c>
      <c r="B42" s="81"/>
      <c r="C42" s="81"/>
      <c r="D42" s="81"/>
    </row>
  </sheetData>
  <mergeCells count="25">
    <mergeCell ref="A1:E1"/>
    <mergeCell ref="A2:I2"/>
    <mergeCell ref="A25:D25"/>
    <mergeCell ref="B26:D27"/>
    <mergeCell ref="B28:D28"/>
    <mergeCell ref="A3:A4"/>
    <mergeCell ref="A26:A29"/>
    <mergeCell ref="B3:C3"/>
    <mergeCell ref="D3:E3"/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D7" sqref="D7"/>
    </sheetView>
  </sheetViews>
  <sheetFormatPr defaultRowHeight="15" x14ac:dyDescent="0.25"/>
  <cols>
    <col min="1" max="1" width="27.85546875" customWidth="1"/>
    <col min="2" max="2" width="20"/>
    <col min="3" max="3" width="16"/>
    <col min="4" max="4" width="20"/>
    <col min="5" max="5" width="15"/>
  </cols>
  <sheetData>
    <row r="1" spans="1:9" ht="14.1" customHeight="1" x14ac:dyDescent="0.25">
      <c r="A1" s="86" t="s">
        <v>279</v>
      </c>
      <c r="B1" s="78"/>
      <c r="C1" s="78"/>
      <c r="D1" s="78"/>
      <c r="E1" s="78"/>
    </row>
    <row r="2" spans="1:9" ht="14.1" customHeight="1" x14ac:dyDescent="0.25">
      <c r="A2" s="21"/>
      <c r="B2" s="21"/>
      <c r="C2" s="21"/>
      <c r="D2" s="21"/>
      <c r="E2" s="21"/>
    </row>
    <row r="3" spans="1:9" ht="43.35" customHeight="1" x14ac:dyDescent="0.25">
      <c r="A3" s="55" t="s">
        <v>68</v>
      </c>
      <c r="B3" s="95" t="s">
        <v>273</v>
      </c>
      <c r="C3" s="96" t="s">
        <v>69</v>
      </c>
      <c r="D3" s="95" t="s">
        <v>274</v>
      </c>
      <c r="E3" s="96" t="s">
        <v>2</v>
      </c>
    </row>
    <row r="4" spans="1:9" ht="14.1" customHeight="1" x14ac:dyDescent="0.25">
      <c r="A4" s="57"/>
      <c r="B4" s="5" t="s">
        <v>70</v>
      </c>
      <c r="C4" s="5" t="s">
        <v>71</v>
      </c>
      <c r="D4" s="5" t="s">
        <v>72</v>
      </c>
      <c r="E4" s="5" t="s">
        <v>73</v>
      </c>
    </row>
    <row r="5" spans="1:9" ht="15" customHeight="1" x14ac:dyDescent="0.25">
      <c r="A5" s="7" t="s">
        <v>74</v>
      </c>
      <c r="B5" s="4" t="s">
        <v>75</v>
      </c>
      <c r="C5" s="4" t="s">
        <v>76</v>
      </c>
      <c r="D5" s="4" t="s">
        <v>77</v>
      </c>
      <c r="E5" s="4" t="s">
        <v>78</v>
      </c>
    </row>
    <row r="6" spans="1:9" ht="15" customHeight="1" x14ac:dyDescent="0.25">
      <c r="A6" s="7" t="s">
        <v>79</v>
      </c>
      <c r="B6" s="8" t="s">
        <v>80</v>
      </c>
      <c r="C6" s="33" t="s">
        <v>81</v>
      </c>
      <c r="D6" s="33">
        <v>104.357</v>
      </c>
      <c r="E6" s="33">
        <f>D6*143</f>
        <v>14923.050999999999</v>
      </c>
    </row>
    <row r="7" spans="1:9" ht="15" customHeight="1" x14ac:dyDescent="0.25">
      <c r="A7" s="7" t="s">
        <v>82</v>
      </c>
      <c r="B7" s="4" t="s">
        <v>83</v>
      </c>
      <c r="C7" s="34" t="s">
        <v>84</v>
      </c>
      <c r="D7" s="34" t="s">
        <v>85</v>
      </c>
      <c r="E7" s="34" t="s">
        <v>86</v>
      </c>
    </row>
    <row r="8" spans="1:9" ht="15" customHeight="1" x14ac:dyDescent="0.25">
      <c r="A8" s="7" t="s">
        <v>87</v>
      </c>
      <c r="B8" s="8" t="s">
        <v>88</v>
      </c>
      <c r="C8" s="8" t="s">
        <v>89</v>
      </c>
      <c r="D8" s="8" t="s">
        <v>90</v>
      </c>
      <c r="E8" s="8" t="s">
        <v>91</v>
      </c>
    </row>
    <row r="9" spans="1:9" ht="15" customHeight="1" x14ac:dyDescent="0.25">
      <c r="A9" s="7" t="s">
        <v>92</v>
      </c>
      <c r="B9" s="4" t="s">
        <v>93</v>
      </c>
      <c r="C9" s="4" t="s">
        <v>94</v>
      </c>
      <c r="D9" s="4" t="s">
        <v>95</v>
      </c>
      <c r="E9" s="4" t="s">
        <v>96</v>
      </c>
    </row>
    <row r="10" spans="1:9" ht="15" customHeight="1" x14ac:dyDescent="0.25">
      <c r="A10" s="7" t="s">
        <v>97</v>
      </c>
      <c r="B10" s="8" t="s">
        <v>98</v>
      </c>
      <c r="C10" s="8" t="s">
        <v>99</v>
      </c>
      <c r="D10" s="8" t="s">
        <v>100</v>
      </c>
      <c r="E10" s="8" t="s">
        <v>101</v>
      </c>
    </row>
    <row r="11" spans="1:9" ht="15" customHeight="1" x14ac:dyDescent="0.25">
      <c r="A11" s="7" t="s">
        <v>102</v>
      </c>
      <c r="B11" s="4" t="s">
        <v>103</v>
      </c>
      <c r="C11" s="4" t="s">
        <v>104</v>
      </c>
      <c r="D11" s="4" t="s">
        <v>105</v>
      </c>
      <c r="E11" s="4" t="s">
        <v>106</v>
      </c>
    </row>
    <row r="12" spans="1:9" ht="15" customHeight="1" x14ac:dyDescent="0.25">
      <c r="A12" s="7" t="s">
        <v>107</v>
      </c>
      <c r="B12" s="8" t="s">
        <v>108</v>
      </c>
      <c r="C12" s="8" t="s">
        <v>109</v>
      </c>
      <c r="D12" s="8" t="s">
        <v>110</v>
      </c>
      <c r="E12" s="8" t="s">
        <v>111</v>
      </c>
    </row>
    <row r="13" spans="1:9" ht="15" customHeight="1" x14ac:dyDescent="0.25">
      <c r="A13" s="7" t="s">
        <v>112</v>
      </c>
      <c r="B13" s="4" t="s">
        <v>113</v>
      </c>
      <c r="C13" s="4" t="s">
        <v>114</v>
      </c>
      <c r="D13" s="4" t="s">
        <v>115</v>
      </c>
      <c r="E13" s="4" t="s">
        <v>116</v>
      </c>
    </row>
    <row r="14" spans="1:9" ht="15" customHeight="1" x14ac:dyDescent="0.25">
      <c r="A14" s="6" t="s">
        <v>117</v>
      </c>
      <c r="B14" s="8" t="s">
        <v>118</v>
      </c>
      <c r="C14" s="8" t="s">
        <v>119</v>
      </c>
      <c r="D14" s="8" t="s">
        <v>120</v>
      </c>
      <c r="E14" s="8" t="s">
        <v>121</v>
      </c>
    </row>
    <row r="15" spans="1:9" ht="15" customHeight="1" x14ac:dyDescent="0.25">
      <c r="A15" s="7" t="s">
        <v>122</v>
      </c>
      <c r="B15" s="4" t="s">
        <v>123</v>
      </c>
      <c r="C15" s="4" t="s">
        <v>124</v>
      </c>
      <c r="D15" s="4" t="s">
        <v>125</v>
      </c>
      <c r="E15" s="4" t="s">
        <v>126</v>
      </c>
    </row>
    <row r="16" spans="1:9" ht="15" customHeight="1" x14ac:dyDescent="0.25">
      <c r="A16" s="16" t="s">
        <v>127</v>
      </c>
      <c r="B16" s="18" t="s">
        <v>128</v>
      </c>
      <c r="C16" s="18" t="s">
        <v>129</v>
      </c>
      <c r="D16" s="18" t="s">
        <v>130</v>
      </c>
      <c r="E16" s="18" t="s">
        <v>131</v>
      </c>
      <c r="F16" s="14"/>
      <c r="G16" s="14"/>
      <c r="H16" s="14"/>
      <c r="I16" s="14"/>
    </row>
    <row r="17" spans="1:6" ht="15" customHeight="1" x14ac:dyDescent="0.25">
      <c r="A17" s="7" t="s">
        <v>132</v>
      </c>
      <c r="B17" s="4" t="s">
        <v>133</v>
      </c>
      <c r="C17" s="4" t="s">
        <v>134</v>
      </c>
      <c r="D17" s="4" t="s">
        <v>135</v>
      </c>
      <c r="E17" s="4" t="s">
        <v>136</v>
      </c>
    </row>
    <row r="18" spans="1:6" ht="15" customHeight="1" x14ac:dyDescent="0.25">
      <c r="A18" s="6" t="s">
        <v>271</v>
      </c>
      <c r="B18" s="2" t="s">
        <v>137</v>
      </c>
      <c r="C18" s="2" t="s">
        <v>138</v>
      </c>
      <c r="D18" s="2" t="s">
        <v>139</v>
      </c>
      <c r="E18" s="2" t="s">
        <v>140</v>
      </c>
    </row>
    <row r="19" spans="1:6" ht="15" customHeight="1" x14ac:dyDescent="0.25">
      <c r="A19" s="9" t="s">
        <v>272</v>
      </c>
      <c r="B19" s="8" t="s">
        <v>141</v>
      </c>
      <c r="C19" s="8" t="s">
        <v>142</v>
      </c>
      <c r="D19" s="8" t="s">
        <v>143</v>
      </c>
      <c r="E19" s="8" t="s">
        <v>144</v>
      </c>
    </row>
    <row r="20" spans="1:6" ht="15" customHeight="1" x14ac:dyDescent="0.25">
      <c r="A20" s="7" t="s">
        <v>145</v>
      </c>
      <c r="B20" s="8" t="s">
        <v>146</v>
      </c>
      <c r="C20" s="8" t="s">
        <v>147</v>
      </c>
      <c r="D20" s="8" t="s">
        <v>148</v>
      </c>
      <c r="E20" s="8" t="s">
        <v>149</v>
      </c>
    </row>
    <row r="21" spans="1:6" ht="15" customHeight="1" x14ac:dyDescent="0.25">
      <c r="A21" s="7" t="s">
        <v>150</v>
      </c>
      <c r="B21" s="8" t="s">
        <v>151</v>
      </c>
      <c r="C21" s="4" t="s">
        <v>152</v>
      </c>
      <c r="D21" s="8" t="s">
        <v>153</v>
      </c>
      <c r="E21" s="4" t="s">
        <v>154</v>
      </c>
    </row>
    <row r="22" spans="1:6" ht="15" customHeight="1" x14ac:dyDescent="0.25">
      <c r="A22" s="7" t="s">
        <v>155</v>
      </c>
      <c r="B22" s="4" t="s">
        <v>156</v>
      </c>
      <c r="C22" s="4" t="s">
        <v>157</v>
      </c>
      <c r="D22" s="4" t="s">
        <v>158</v>
      </c>
      <c r="E22" s="4" t="s">
        <v>159</v>
      </c>
    </row>
    <row r="23" spans="1:6" x14ac:dyDescent="0.25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Združenie Biela Orava</cp:lastModifiedBy>
  <cp:lastPrinted>2024-05-17T06:09:56Z</cp:lastPrinted>
  <dcterms:created xsi:type="dcterms:W3CDTF">2022-06-30T06:25:51Z</dcterms:created>
  <dcterms:modified xsi:type="dcterms:W3CDTF">2024-05-17T08:59:29Z</dcterms:modified>
</cp:coreProperties>
</file>