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 7\2026\"/>
    </mc:Choice>
  </mc:AlternateContent>
  <xr:revisionPtr revIDLastSave="0" documentId="13_ncr:1_{CC8AF626-F3DF-4D41-A0B1-CC674937689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  <c r="C36" i="1"/>
  <c r="E6" i="3" l="1"/>
  <c r="G76" i="1"/>
  <c r="F76" i="1"/>
  <c r="E76" i="1"/>
  <c r="D76" i="1"/>
  <c r="C76" i="1"/>
  <c r="C105" i="1"/>
  <c r="I44" i="1"/>
  <c r="I45" i="1"/>
  <c r="I46" i="1"/>
  <c r="I47" i="1"/>
  <c r="I48" i="1"/>
  <c r="I49" i="1"/>
  <c r="I50" i="1"/>
  <c r="I68" i="1" s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43" i="1"/>
  <c r="E68" i="1"/>
  <c r="F68" i="1"/>
  <c r="G68" i="1"/>
  <c r="H68" i="1"/>
  <c r="D68" i="1"/>
  <c r="C68" i="1"/>
  <c r="I29" i="1" l="1"/>
  <c r="I28" i="1"/>
  <c r="I27" i="1"/>
  <c r="I26" i="1"/>
  <c r="I25" i="1"/>
  <c r="I24" i="1"/>
  <c r="I18" i="1"/>
  <c r="I17" i="1"/>
  <c r="I16" i="1"/>
  <c r="I15" i="1"/>
  <c r="I14" i="1"/>
  <c r="I13" i="1"/>
  <c r="I12" i="1"/>
  <c r="I19" i="1"/>
  <c r="I20" i="1"/>
  <c r="I21" i="1"/>
  <c r="I22" i="1"/>
  <c r="I23" i="1"/>
  <c r="I30" i="1"/>
  <c r="I31" i="1"/>
  <c r="I32" i="1"/>
  <c r="I33" i="1"/>
  <c r="I34" i="1"/>
  <c r="I35" i="1"/>
  <c r="I11" i="1"/>
  <c r="D105" i="1" l="1"/>
  <c r="B5" i="2" l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G105" i="1"/>
  <c r="F105" i="1"/>
  <c r="E105" i="1"/>
  <c r="H84" i="1" l="1"/>
  <c r="D21" i="2" l="1"/>
  <c r="B19" i="2"/>
  <c r="C19" i="2" s="1"/>
  <c r="D18" i="2"/>
  <c r="B15" i="2"/>
  <c r="B6" i="2"/>
  <c r="H106" i="1" l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I117" i="1" s="1"/>
  <c r="C118" i="1"/>
  <c r="C119" i="1"/>
  <c r="C120" i="1"/>
  <c r="C121" i="1"/>
  <c r="C122" i="1"/>
  <c r="C123" i="1"/>
  <c r="C124" i="1"/>
  <c r="C125" i="1"/>
  <c r="C126" i="1"/>
  <c r="C127" i="1"/>
  <c r="C128" i="1"/>
  <c r="C129" i="1"/>
  <c r="H105" i="1"/>
  <c r="I105" i="1" s="1"/>
  <c r="H77" i="1"/>
  <c r="H78" i="1"/>
  <c r="H79" i="1"/>
  <c r="H80" i="1"/>
  <c r="H81" i="1"/>
  <c r="H82" i="1"/>
  <c r="H83" i="1"/>
  <c r="H85" i="1"/>
  <c r="I85" i="1" s="1"/>
  <c r="H86" i="1"/>
  <c r="I86" i="1" s="1"/>
  <c r="H87" i="1"/>
  <c r="H88" i="1"/>
  <c r="I88" i="1" s="1"/>
  <c r="H89" i="1"/>
  <c r="I89" i="1" s="1"/>
  <c r="H90" i="1"/>
  <c r="H91" i="1"/>
  <c r="H92" i="1"/>
  <c r="H93" i="1"/>
  <c r="H94" i="1"/>
  <c r="H95" i="1"/>
  <c r="H96" i="1"/>
  <c r="H97" i="1"/>
  <c r="I97" i="1" s="1"/>
  <c r="H98" i="1"/>
  <c r="I98" i="1" s="1"/>
  <c r="H99" i="1"/>
  <c r="I99" i="1" s="1"/>
  <c r="H100" i="1"/>
  <c r="I77" i="1"/>
  <c r="I90" i="1"/>
  <c r="I91" i="1"/>
  <c r="H76" i="1"/>
  <c r="I76" i="1" s="1"/>
  <c r="I82" i="1" l="1"/>
  <c r="I92" i="1"/>
  <c r="I93" i="1"/>
  <c r="I94" i="1"/>
  <c r="I81" i="1"/>
  <c r="I96" i="1"/>
  <c r="I84" i="1"/>
  <c r="I80" i="1"/>
  <c r="I79" i="1"/>
  <c r="I95" i="1"/>
  <c r="I83" i="1"/>
  <c r="I100" i="1"/>
  <c r="I87" i="1"/>
  <c r="I78" i="1"/>
  <c r="I119" i="1"/>
  <c r="I127" i="1"/>
  <c r="I115" i="1"/>
  <c r="I109" i="1"/>
  <c r="I126" i="1"/>
  <c r="I114" i="1"/>
  <c r="I125" i="1"/>
  <c r="I113" i="1"/>
  <c r="I124" i="1"/>
  <c r="I112" i="1"/>
  <c r="I123" i="1"/>
  <c r="I111" i="1"/>
  <c r="I122" i="1"/>
  <c r="I110" i="1"/>
  <c r="I121" i="1"/>
  <c r="I108" i="1"/>
  <c r="I120" i="1"/>
  <c r="I107" i="1"/>
  <c r="I118" i="1"/>
  <c r="I106" i="1"/>
  <c r="I129" i="1"/>
  <c r="I128" i="1"/>
  <c r="I116" i="1"/>
  <c r="E21" i="2"/>
  <c r="E18" i="2"/>
  <c r="E6" i="4" l="1"/>
  <c r="C15" i="2" l="1"/>
  <c r="C6" i="2"/>
  <c r="C5" i="2"/>
</calcChain>
</file>

<file path=xl/sharedStrings.xml><?xml version="1.0" encoding="utf-8"?>
<sst xmlns="http://schemas.openxmlformats.org/spreadsheetml/2006/main" count="509" uniqueCount="334">
  <si>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</si>
  <si>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</si>
  <si>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</si>
  <si>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</si>
  <si>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</si>
  <si>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</si>
  <si>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</si>
  <si>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</si>
  <si>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</si>
  <si>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</si>
  <si>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</si>
  <si>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</si>
  <si>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</si>
  <si>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</si>
  <si>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</si>
  <si>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</si>
  <si>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Sklo
(20 01
02)</t>
  </si>
  <si>
    <t>Plasty
(20 01
39)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</si>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</sst>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0" borderId="0" xfId="0" applyFont="1"/>
    <xf numFmtId="0" fontId="0" fillId="0" borderId="1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/>
    <xf numFmtId="0" fontId="3" fillId="0" borderId="1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0" fontId="0" fillId="0" borderId="10" xfId="0" applyBorder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2" borderId="7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right"/>
    </xf>
    <xf numFmtId="164" fontId="0" fillId="0" borderId="0" xfId="0" applyNumberFormat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0" fillId="2" borderId="7" xfId="0" applyNumberFormat="1" applyFill="1" applyBorder="1"/>
    <xf numFmtId="164" fontId="3" fillId="2" borderId="1" xfId="0" applyNumberFormat="1" applyFont="1" applyFill="1" applyBorder="1" applyAlignment="1">
      <alignment horizontal="center"/>
    </xf>
    <xf numFmtId="164" fontId="0" fillId="2" borderId="3" xfId="0" applyNumberFormat="1" applyFill="1" applyBorder="1" applyAlignment="1">
      <alignment vertical="center"/>
    </xf>
    <xf numFmtId="164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left"/>
    </xf>
    <xf numFmtId="164" fontId="3" fillId="2" borderId="1" xfId="0" applyNumberFormat="1" applyFont="1" applyFill="1" applyBorder="1"/>
    <xf numFmtId="164" fontId="0" fillId="2" borderId="7" xfId="0" applyNumberFormat="1" applyFill="1" applyBorder="1" applyAlignment="1">
      <alignment horizontal="center"/>
    </xf>
    <xf numFmtId="164" fontId="0" fillId="0" borderId="0" xfId="0" applyNumberFormat="1"/>
    <xf numFmtId="164" fontId="0" fillId="2" borderId="1" xfId="0" applyNumberFormat="1" applyFill="1" applyBorder="1"/>
    <xf numFmtId="164" fontId="3" fillId="2" borderId="1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164" fontId="0" fillId="0" borderId="7" xfId="0" applyNumberFormat="1" applyBorder="1"/>
    <xf numFmtId="164" fontId="3" fillId="0" borderId="1" xfId="0" applyNumberFormat="1" applyFont="1" applyBorder="1"/>
    <xf numFmtId="2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/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2">
    <cellStyle name="Normálna" xfId="0" builtinId="0"/>
    <cellStyle name="Normálna 2" xfId="1" xr:uid="{185592F8-6EAE-4B58-9ED8-A36132786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tabSelected="1" zoomScale="80" zoomScaleNormal="80" workbookViewId="0">
      <selection activeCell="I37" sqref="I37"/>
    </sheetView>
  </sheetViews>
  <sheetFormatPr defaultColWidth="8.6640625" defaultRowHeight="14.4" x14ac:dyDescent="0.3"/>
  <cols>
    <col min="1" max="1" width="15.5546875" style="22" customWidth="1"/>
    <col min="2" max="2" width="10" style="22"/>
    <col min="3" max="3" width="11.88671875" style="22" customWidth="1"/>
    <col min="4" max="4" width="10" style="22" customWidth="1"/>
    <col min="5" max="7" width="12" style="22"/>
    <col min="8" max="8" width="11" style="22"/>
    <col min="9" max="9" width="10" style="22"/>
    <col min="10" max="16384" width="8.6640625" style="22"/>
  </cols>
  <sheetData>
    <row r="1" spans="1:22" ht="32.1" customHeight="1" x14ac:dyDescent="0.3">
      <c r="A1" s="85" t="s">
        <v>0</v>
      </c>
      <c r="B1" s="85"/>
      <c r="C1" s="85"/>
      <c r="D1" s="85"/>
      <c r="E1" s="85"/>
      <c r="F1" s="85"/>
      <c r="G1" s="85"/>
      <c r="H1" s="85"/>
      <c r="I1" s="85"/>
    </row>
    <row r="2" spans="1:22" ht="32.1" customHeight="1" x14ac:dyDescent="0.3">
      <c r="A2" s="86" t="s">
        <v>330</v>
      </c>
      <c r="B2" s="86"/>
      <c r="C2" s="86"/>
      <c r="D2" s="86"/>
      <c r="E2" s="86"/>
      <c r="F2" s="86"/>
      <c r="G2" s="86"/>
      <c r="H2" s="86"/>
      <c r="I2" s="86"/>
    </row>
    <row r="3" spans="1:22" ht="15.9" customHeight="1" x14ac:dyDescent="0.3">
      <c r="A3" s="88" t="s">
        <v>331</v>
      </c>
      <c r="B3" s="73"/>
      <c r="C3" s="73"/>
      <c r="D3" s="73"/>
      <c r="E3" s="73"/>
      <c r="F3" s="73"/>
      <c r="G3" s="73"/>
      <c r="H3" s="73"/>
    </row>
    <row r="4" spans="1:22" ht="15.9" customHeight="1" x14ac:dyDescent="0.3">
      <c r="A4" s="23"/>
    </row>
    <row r="5" spans="1:22" ht="15.9" customHeight="1" x14ac:dyDescent="0.3">
      <c r="A5" s="77" t="s">
        <v>1</v>
      </c>
      <c r="B5" s="77"/>
      <c r="C5" s="77"/>
      <c r="D5" s="77"/>
      <c r="E5" s="77"/>
      <c r="F5" s="77"/>
      <c r="G5" s="77"/>
      <c r="H5" s="77"/>
      <c r="I5" s="77"/>
    </row>
    <row r="6" spans="1:22" ht="14.1" customHeight="1" x14ac:dyDescent="0.3"/>
    <row r="7" spans="1:22" ht="14.1" customHeight="1" x14ac:dyDescent="0.3">
      <c r="A7" s="87" t="s">
        <v>3</v>
      </c>
      <c r="B7" s="87" t="s">
        <v>15</v>
      </c>
      <c r="C7" s="84" t="s">
        <v>6</v>
      </c>
      <c r="D7" s="84" t="s">
        <v>4</v>
      </c>
      <c r="E7" s="84" t="s">
        <v>19</v>
      </c>
      <c r="F7" s="84" t="s">
        <v>5</v>
      </c>
      <c r="G7" s="84" t="s">
        <v>7</v>
      </c>
      <c r="H7" s="84" t="s">
        <v>8</v>
      </c>
      <c r="I7" s="84" t="s">
        <v>9</v>
      </c>
    </row>
    <row r="8" spans="1:22" ht="29.1" customHeight="1" x14ac:dyDescent="0.3">
      <c r="A8" s="87"/>
      <c r="B8" s="87"/>
      <c r="C8" s="84"/>
      <c r="D8" s="84"/>
      <c r="E8" s="84"/>
      <c r="F8" s="84"/>
      <c r="G8" s="84"/>
      <c r="H8" s="84"/>
      <c r="I8" s="84"/>
      <c r="Q8" s="39"/>
      <c r="R8" s="39"/>
      <c r="S8" s="39"/>
      <c r="T8" s="39"/>
      <c r="U8" s="39"/>
      <c r="V8" s="39"/>
    </row>
    <row r="9" spans="1:22" ht="14.1" customHeight="1" x14ac:dyDescent="0.3">
      <c r="A9" s="87"/>
      <c r="B9" s="87"/>
      <c r="C9" s="84"/>
      <c r="D9" s="84"/>
      <c r="E9" s="84"/>
      <c r="F9" s="84"/>
      <c r="G9" s="84"/>
      <c r="H9" s="84"/>
      <c r="I9" s="84"/>
      <c r="Q9" s="39"/>
      <c r="R9" s="39"/>
      <c r="S9" s="39"/>
      <c r="T9" s="39"/>
      <c r="U9" s="39"/>
      <c r="V9" s="39"/>
    </row>
    <row r="10" spans="1:22" ht="14.1" customHeight="1" x14ac:dyDescent="0.3">
      <c r="A10" s="87"/>
      <c r="B10" s="87"/>
      <c r="C10" s="74" t="s">
        <v>10</v>
      </c>
      <c r="D10" s="75"/>
      <c r="E10" s="75"/>
      <c r="F10" s="75"/>
      <c r="G10" s="75"/>
      <c r="H10" s="75"/>
      <c r="I10" s="76"/>
      <c r="Q10" s="39"/>
      <c r="R10" s="39"/>
      <c r="S10" s="39"/>
      <c r="T10" s="39"/>
      <c r="U10" s="39"/>
      <c r="V10" s="39"/>
    </row>
    <row r="11" spans="1:22" ht="15.9" customHeight="1" x14ac:dyDescent="0.25">
      <c r="A11" s="26" t="s">
        <v>281</v>
      </c>
      <c r="B11" s="27" t="s">
        <v>304</v>
      </c>
      <c r="C11" s="41">
        <v>0.38</v>
      </c>
      <c r="D11" s="41">
        <v>8.2799999999999994</v>
      </c>
      <c r="E11" s="42">
        <v>0.72699999999999998</v>
      </c>
      <c r="F11" s="41">
        <v>8.532</v>
      </c>
      <c r="G11" s="41">
        <v>9.0999999999999998E-2</v>
      </c>
      <c r="H11" s="41">
        <v>0</v>
      </c>
      <c r="I11" s="43">
        <f>SUM(C11:H11)</f>
        <v>18.010000000000002</v>
      </c>
      <c r="P11" s="47"/>
    </row>
    <row r="12" spans="1:22" ht="15.9" customHeight="1" x14ac:dyDescent="0.25">
      <c r="A12" s="26" t="s">
        <v>282</v>
      </c>
      <c r="B12" s="27" t="s">
        <v>305</v>
      </c>
      <c r="C12" s="42">
        <v>2.0500000000000003</v>
      </c>
      <c r="D12" s="42">
        <v>4.8</v>
      </c>
      <c r="E12" s="42">
        <v>0.40200000000000002</v>
      </c>
      <c r="F12" s="42">
        <v>4.5679999999999996</v>
      </c>
      <c r="G12" s="42">
        <v>0.05</v>
      </c>
      <c r="H12" s="42">
        <v>0</v>
      </c>
      <c r="I12" s="43">
        <f t="shared" ref="I12:I35" si="0">SUM(C12:H12)</f>
        <v>11.870000000000001</v>
      </c>
      <c r="P12" s="47"/>
    </row>
    <row r="13" spans="1:22" ht="15.9" customHeight="1" x14ac:dyDescent="0.25">
      <c r="A13" s="26" t="s">
        <v>283</v>
      </c>
      <c r="B13" s="27" t="s">
        <v>306</v>
      </c>
      <c r="C13" s="41">
        <v>11.265000000000001</v>
      </c>
      <c r="D13" s="41">
        <v>10.41</v>
      </c>
      <c r="E13" s="42">
        <v>0.876</v>
      </c>
      <c r="F13" s="41">
        <v>10.151999999999999</v>
      </c>
      <c r="G13" s="41">
        <v>0.11</v>
      </c>
      <c r="H13" s="41">
        <v>0</v>
      </c>
      <c r="I13" s="43">
        <f t="shared" si="0"/>
        <v>32.813000000000002</v>
      </c>
      <c r="P13" s="47"/>
    </row>
    <row r="14" spans="1:22" ht="15.9" customHeight="1" x14ac:dyDescent="0.25">
      <c r="A14" s="26" t="s">
        <v>284</v>
      </c>
      <c r="B14" s="27" t="s">
        <v>307</v>
      </c>
      <c r="C14" s="41">
        <v>4.38</v>
      </c>
      <c r="D14" s="41">
        <v>6.6</v>
      </c>
      <c r="E14" s="42">
        <v>0.86299999999999999</v>
      </c>
      <c r="F14" s="41">
        <v>9.8279999999999994</v>
      </c>
      <c r="G14" s="41">
        <v>0.10800000000000001</v>
      </c>
      <c r="H14" s="41">
        <v>0</v>
      </c>
      <c r="I14" s="43">
        <f t="shared" si="0"/>
        <v>21.779</v>
      </c>
      <c r="P14" s="47"/>
    </row>
    <row r="15" spans="1:22" ht="15.9" customHeight="1" x14ac:dyDescent="0.25">
      <c r="A15" s="26" t="s">
        <v>285</v>
      </c>
      <c r="B15" s="27" t="s">
        <v>308</v>
      </c>
      <c r="C15" s="42">
        <v>4.1500000000000004</v>
      </c>
      <c r="D15" s="42">
        <v>18.255000000000003</v>
      </c>
      <c r="E15" s="42">
        <v>1.194</v>
      </c>
      <c r="F15" s="42">
        <v>13.818</v>
      </c>
      <c r="G15" s="42">
        <v>0.15</v>
      </c>
      <c r="H15" s="42">
        <v>0</v>
      </c>
      <c r="I15" s="43">
        <f t="shared" si="0"/>
        <v>37.567</v>
      </c>
      <c r="P15" s="47"/>
    </row>
    <row r="16" spans="1:22" ht="15.9" customHeight="1" x14ac:dyDescent="0.25">
      <c r="A16" s="26" t="s">
        <v>332</v>
      </c>
      <c r="B16" s="27" t="s">
        <v>309</v>
      </c>
      <c r="C16" s="42">
        <v>9.4050000000000011</v>
      </c>
      <c r="D16" s="42">
        <v>13.175000000000001</v>
      </c>
      <c r="E16" s="42">
        <v>1.1819999999999999</v>
      </c>
      <c r="F16" s="42">
        <v>13.991999999999999</v>
      </c>
      <c r="G16" s="42">
        <v>0.14799999999999999</v>
      </c>
      <c r="H16" s="42">
        <v>0</v>
      </c>
      <c r="I16" s="43">
        <f t="shared" si="0"/>
        <v>37.902000000000001</v>
      </c>
      <c r="P16" s="47"/>
    </row>
    <row r="17" spans="1:16" ht="15.9" customHeight="1" x14ac:dyDescent="0.25">
      <c r="A17" s="26" t="s">
        <v>286</v>
      </c>
      <c r="B17" s="27" t="s">
        <v>310</v>
      </c>
      <c r="C17" s="41">
        <v>0.83499999999999996</v>
      </c>
      <c r="D17" s="41">
        <v>4.4000000000000004</v>
      </c>
      <c r="E17" s="42">
        <v>0.28700000000000003</v>
      </c>
      <c r="F17" s="42">
        <v>3.2669999999999999</v>
      </c>
      <c r="G17" s="41">
        <v>3.6000000000000004E-2</v>
      </c>
      <c r="H17" s="41">
        <v>0</v>
      </c>
      <c r="I17" s="43">
        <f t="shared" si="0"/>
        <v>8.8249999999999993</v>
      </c>
      <c r="P17" s="47"/>
    </row>
    <row r="18" spans="1:16" ht="15.9" customHeight="1" x14ac:dyDescent="0.25">
      <c r="A18" s="26" t="s">
        <v>287</v>
      </c>
      <c r="B18" s="27" t="s">
        <v>311</v>
      </c>
      <c r="C18" s="41">
        <v>2.1799999999999997</v>
      </c>
      <c r="D18" s="41">
        <v>5.5950000000000006</v>
      </c>
      <c r="E18" s="42">
        <v>0.50499999999999989</v>
      </c>
      <c r="F18" s="42">
        <v>5.8610000000000007</v>
      </c>
      <c r="G18" s="41">
        <v>6.4000000000000001E-2</v>
      </c>
      <c r="H18" s="41">
        <v>0</v>
      </c>
      <c r="I18" s="43">
        <f t="shared" si="0"/>
        <v>14.205000000000002</v>
      </c>
      <c r="P18" s="47"/>
    </row>
    <row r="19" spans="1:16" ht="15.9" customHeight="1" x14ac:dyDescent="0.25">
      <c r="A19" s="26" t="s">
        <v>288</v>
      </c>
      <c r="B19" s="27" t="s">
        <v>312</v>
      </c>
      <c r="C19" s="41">
        <v>17.55</v>
      </c>
      <c r="D19" s="41">
        <v>13.62</v>
      </c>
      <c r="E19" s="42">
        <v>1.1179999999999999</v>
      </c>
      <c r="F19" s="42">
        <v>12.929</v>
      </c>
      <c r="G19" s="41">
        <v>0.14000000000000001</v>
      </c>
      <c r="H19" s="41">
        <v>2.2999999999999998</v>
      </c>
      <c r="I19" s="43">
        <f t="shared" si="0"/>
        <v>47.657000000000004</v>
      </c>
      <c r="P19" s="47"/>
    </row>
    <row r="20" spans="1:16" ht="15.9" customHeight="1" x14ac:dyDescent="0.25">
      <c r="A20" s="26" t="s">
        <v>289</v>
      </c>
      <c r="B20" s="27" t="s">
        <v>313</v>
      </c>
      <c r="C20" s="41">
        <v>1.1499999999999999</v>
      </c>
      <c r="D20" s="41">
        <v>5.68</v>
      </c>
      <c r="E20" s="42">
        <v>0.33300000000000002</v>
      </c>
      <c r="F20" s="42">
        <v>3.786</v>
      </c>
      <c r="G20" s="41">
        <v>4.1999999999999996E-2</v>
      </c>
      <c r="H20" s="41">
        <v>0</v>
      </c>
      <c r="I20" s="43">
        <f t="shared" si="0"/>
        <v>10.991</v>
      </c>
      <c r="P20" s="47"/>
    </row>
    <row r="21" spans="1:16" ht="15.9" customHeight="1" x14ac:dyDescent="0.25">
      <c r="A21" s="26" t="s">
        <v>290</v>
      </c>
      <c r="B21" s="27" t="s">
        <v>314</v>
      </c>
      <c r="C21" s="41">
        <v>3.4300000000000006</v>
      </c>
      <c r="D21" s="41">
        <v>15.705</v>
      </c>
      <c r="E21" s="42">
        <v>1.048</v>
      </c>
      <c r="F21" s="42">
        <v>11.920999999999999</v>
      </c>
      <c r="G21" s="41">
        <v>0.13100000000000001</v>
      </c>
      <c r="H21" s="41">
        <v>0</v>
      </c>
      <c r="I21" s="43">
        <f t="shared" si="0"/>
        <v>32.234999999999999</v>
      </c>
      <c r="P21" s="47"/>
    </row>
    <row r="22" spans="1:16" ht="15.9" customHeight="1" x14ac:dyDescent="0.25">
      <c r="A22" s="26" t="s">
        <v>291</v>
      </c>
      <c r="B22" s="27" t="s">
        <v>316</v>
      </c>
      <c r="C22" s="41">
        <v>8.66</v>
      </c>
      <c r="D22" s="41">
        <v>20.159999999999997</v>
      </c>
      <c r="E22" s="42">
        <v>1.6739999999999999</v>
      </c>
      <c r="F22" s="42">
        <v>19.320999999999998</v>
      </c>
      <c r="G22" s="41">
        <v>0.20899999999999996</v>
      </c>
      <c r="H22" s="41">
        <v>1.6</v>
      </c>
      <c r="I22" s="43">
        <f t="shared" si="0"/>
        <v>51.624000000000002</v>
      </c>
      <c r="P22" s="47"/>
    </row>
    <row r="23" spans="1:16" ht="15.9" customHeight="1" x14ac:dyDescent="0.25">
      <c r="A23" s="26" t="s">
        <v>292</v>
      </c>
      <c r="B23" s="27" t="s">
        <v>317</v>
      </c>
      <c r="C23" s="41">
        <v>3.49</v>
      </c>
      <c r="D23" s="41">
        <v>9.59</v>
      </c>
      <c r="E23" s="42">
        <v>0.98399999999999999</v>
      </c>
      <c r="F23" s="46">
        <v>11.485999999999999</v>
      </c>
      <c r="G23" s="41">
        <v>0.123</v>
      </c>
      <c r="H23" s="41">
        <v>0</v>
      </c>
      <c r="I23" s="43">
        <f t="shared" si="0"/>
        <v>25.672999999999998</v>
      </c>
      <c r="P23" s="47"/>
    </row>
    <row r="24" spans="1:16" ht="15.9" customHeight="1" x14ac:dyDescent="0.25">
      <c r="A24" s="26" t="s">
        <v>293</v>
      </c>
      <c r="B24" s="27" t="s">
        <v>318</v>
      </c>
      <c r="C24" s="41">
        <v>9.5</v>
      </c>
      <c r="D24" s="41">
        <v>18.48</v>
      </c>
      <c r="E24" s="42">
        <v>1.5339999999999998</v>
      </c>
      <c r="F24" s="42">
        <v>17.454000000000001</v>
      </c>
      <c r="G24" s="41">
        <v>0.19199999999999998</v>
      </c>
      <c r="H24" s="41">
        <v>0</v>
      </c>
      <c r="I24" s="43">
        <f t="shared" si="0"/>
        <v>47.160000000000004</v>
      </c>
      <c r="P24" s="47"/>
    </row>
    <row r="25" spans="1:16" ht="15.9" customHeight="1" x14ac:dyDescent="0.25">
      <c r="A25" s="26" t="s">
        <v>294</v>
      </c>
      <c r="B25" s="27" t="s">
        <v>319</v>
      </c>
      <c r="C25" s="41">
        <v>7.6649999999999991</v>
      </c>
      <c r="D25" s="41">
        <v>21.650000000000002</v>
      </c>
      <c r="E25" s="42">
        <v>2.2679999999999998</v>
      </c>
      <c r="F25" s="42">
        <v>26.070999999999998</v>
      </c>
      <c r="G25" s="41">
        <v>0.28300000000000003</v>
      </c>
      <c r="H25" s="41">
        <v>0</v>
      </c>
      <c r="I25" s="43">
        <f t="shared" si="0"/>
        <v>57.936999999999998</v>
      </c>
      <c r="P25" s="47"/>
    </row>
    <row r="26" spans="1:16" ht="15.9" customHeight="1" x14ac:dyDescent="0.25">
      <c r="A26" s="26" t="s">
        <v>295</v>
      </c>
      <c r="B26" s="27" t="s">
        <v>320</v>
      </c>
      <c r="C26" s="41">
        <v>2.61</v>
      </c>
      <c r="D26" s="41">
        <v>14.965</v>
      </c>
      <c r="E26" s="42">
        <v>1.2349999999999999</v>
      </c>
      <c r="F26" s="42">
        <v>14.049999999999999</v>
      </c>
      <c r="G26" s="41">
        <v>0.154</v>
      </c>
      <c r="H26" s="41">
        <v>0</v>
      </c>
      <c r="I26" s="43">
        <f t="shared" si="0"/>
        <v>33.014000000000003</v>
      </c>
      <c r="P26" s="47"/>
    </row>
    <row r="27" spans="1:16" ht="15.9" customHeight="1" x14ac:dyDescent="0.25">
      <c r="A27" s="26" t="s">
        <v>296</v>
      </c>
      <c r="B27" s="27" t="s">
        <v>321</v>
      </c>
      <c r="C27" s="41">
        <v>13.16</v>
      </c>
      <c r="D27" s="41">
        <v>31.485000000000003</v>
      </c>
      <c r="E27" s="42">
        <v>2.3959999999999999</v>
      </c>
      <c r="F27" s="42">
        <v>27.991999999999997</v>
      </c>
      <c r="G27" s="41">
        <v>0.3</v>
      </c>
      <c r="H27" s="41">
        <v>5</v>
      </c>
      <c r="I27" s="43">
        <f t="shared" si="0"/>
        <v>80.332999999999998</v>
      </c>
      <c r="P27" s="47"/>
    </row>
    <row r="28" spans="1:16" ht="15.9" customHeight="1" x14ac:dyDescent="0.25">
      <c r="A28" s="26" t="s">
        <v>297</v>
      </c>
      <c r="B28" s="27" t="s">
        <v>322</v>
      </c>
      <c r="C28" s="41">
        <v>7.4850000000000003</v>
      </c>
      <c r="D28" s="41">
        <v>9.92</v>
      </c>
      <c r="E28" s="42">
        <v>0.60599999999999998</v>
      </c>
      <c r="F28" s="46">
        <v>6.8890000000000002</v>
      </c>
      <c r="G28" s="41">
        <v>7.5999999999999998E-2</v>
      </c>
      <c r="H28" s="41">
        <v>2</v>
      </c>
      <c r="I28" s="43">
        <f t="shared" si="0"/>
        <v>26.976000000000003</v>
      </c>
      <c r="P28" s="47"/>
    </row>
    <row r="29" spans="1:16" ht="15.9" customHeight="1" x14ac:dyDescent="0.25">
      <c r="A29" s="26" t="s">
        <v>298</v>
      </c>
      <c r="B29" s="27" t="s">
        <v>323</v>
      </c>
      <c r="C29" s="41">
        <v>1.8499999999999999</v>
      </c>
      <c r="D29" s="41">
        <v>12.76</v>
      </c>
      <c r="E29" s="42">
        <v>0.70399999999999996</v>
      </c>
      <c r="F29" s="42">
        <v>8.097999999999999</v>
      </c>
      <c r="G29" s="41">
        <v>8.7999999999999995E-2</v>
      </c>
      <c r="H29" s="41">
        <v>0</v>
      </c>
      <c r="I29" s="43">
        <f t="shared" si="0"/>
        <v>23.5</v>
      </c>
      <c r="P29" s="47"/>
    </row>
    <row r="30" spans="1:16" ht="15.9" customHeight="1" x14ac:dyDescent="0.25">
      <c r="A30" s="26" t="s">
        <v>299</v>
      </c>
      <c r="B30" s="27" t="s">
        <v>324</v>
      </c>
      <c r="C30" s="41">
        <v>0.42000000000000004</v>
      </c>
      <c r="D30" s="41">
        <v>3.5649999999999999</v>
      </c>
      <c r="E30" s="42">
        <v>0.28000000000000003</v>
      </c>
      <c r="F30" s="42">
        <v>3.1850000000000001</v>
      </c>
      <c r="G30" s="41">
        <v>3.5000000000000003E-2</v>
      </c>
      <c r="H30" s="41">
        <v>0</v>
      </c>
      <c r="I30" s="43">
        <f t="shared" si="0"/>
        <v>7.4849999999999994</v>
      </c>
      <c r="P30" s="47"/>
    </row>
    <row r="31" spans="1:16" ht="15.9" customHeight="1" x14ac:dyDescent="0.25">
      <c r="A31" s="26" t="s">
        <v>300</v>
      </c>
      <c r="B31" s="27" t="s">
        <v>325</v>
      </c>
      <c r="C31" s="41">
        <v>2.1</v>
      </c>
      <c r="D31" s="41">
        <v>4.3250000000000002</v>
      </c>
      <c r="E31" s="42">
        <v>0.28000000000000003</v>
      </c>
      <c r="F31" s="42">
        <v>3.1850000000000001</v>
      </c>
      <c r="G31" s="41">
        <v>3.5000000000000003E-2</v>
      </c>
      <c r="H31" s="41">
        <v>0</v>
      </c>
      <c r="I31" s="43">
        <f t="shared" si="0"/>
        <v>9.9250000000000007</v>
      </c>
      <c r="P31" s="47"/>
    </row>
    <row r="32" spans="1:16" ht="15.9" customHeight="1" x14ac:dyDescent="0.25">
      <c r="A32" s="26" t="s">
        <v>301</v>
      </c>
      <c r="B32" s="27" t="s">
        <v>326</v>
      </c>
      <c r="C32" s="41">
        <v>7.3050000000000006</v>
      </c>
      <c r="D32" s="41">
        <v>7.370000000000001</v>
      </c>
      <c r="E32" s="42">
        <v>0.81100000000000005</v>
      </c>
      <c r="F32" s="42">
        <v>9.4559999999999995</v>
      </c>
      <c r="G32" s="41">
        <v>0.10100000000000001</v>
      </c>
      <c r="H32" s="41">
        <v>1.03</v>
      </c>
      <c r="I32" s="43">
        <f t="shared" si="0"/>
        <v>26.073</v>
      </c>
      <c r="P32" s="47"/>
    </row>
    <row r="33" spans="1:16" ht="15.9" customHeight="1" x14ac:dyDescent="0.25">
      <c r="A33" s="26" t="s">
        <v>302</v>
      </c>
      <c r="B33" s="27" t="s">
        <v>327</v>
      </c>
      <c r="C33" s="41">
        <v>3.6399999999999997</v>
      </c>
      <c r="D33" s="41">
        <v>30.82</v>
      </c>
      <c r="E33" s="42">
        <v>2.9809999999999999</v>
      </c>
      <c r="F33" s="42">
        <v>34.454999999999998</v>
      </c>
      <c r="G33" s="41">
        <v>0.373</v>
      </c>
      <c r="H33" s="41">
        <v>4.08</v>
      </c>
      <c r="I33" s="43">
        <f t="shared" si="0"/>
        <v>76.349000000000004</v>
      </c>
      <c r="P33" s="47"/>
    </row>
    <row r="34" spans="1:16" ht="15.9" customHeight="1" x14ac:dyDescent="0.25">
      <c r="A34" s="26" t="s">
        <v>303</v>
      </c>
      <c r="B34" s="27" t="s">
        <v>315</v>
      </c>
      <c r="C34" s="41">
        <v>2.7</v>
      </c>
      <c r="D34" s="41">
        <v>18</v>
      </c>
      <c r="E34" s="42">
        <v>1.032</v>
      </c>
      <c r="F34" s="42">
        <v>11.738999999999999</v>
      </c>
      <c r="G34" s="41">
        <v>0.129</v>
      </c>
      <c r="H34" s="41">
        <v>0</v>
      </c>
      <c r="I34" s="43">
        <f t="shared" si="0"/>
        <v>33.599999999999994</v>
      </c>
      <c r="P34" s="47"/>
    </row>
    <row r="35" spans="1:16" ht="15.9" customHeight="1" x14ac:dyDescent="0.25">
      <c r="A35" s="26" t="s">
        <v>328</v>
      </c>
      <c r="B35" s="27" t="s">
        <v>329</v>
      </c>
      <c r="C35" s="41">
        <v>6.57</v>
      </c>
      <c r="D35" s="41">
        <v>10.600000000000001</v>
      </c>
      <c r="E35" s="42">
        <v>1.2189999999999999</v>
      </c>
      <c r="F35" s="41">
        <v>14.19</v>
      </c>
      <c r="G35" s="41">
        <v>0.152</v>
      </c>
      <c r="H35" s="41">
        <v>4.5</v>
      </c>
      <c r="I35" s="43">
        <f t="shared" si="0"/>
        <v>37.231000000000002</v>
      </c>
      <c r="N35" s="25"/>
      <c r="P35" s="47"/>
    </row>
    <row r="36" spans="1:16" ht="14.1" customHeight="1" x14ac:dyDescent="0.3">
      <c r="A36" s="28"/>
      <c r="B36" s="28"/>
      <c r="C36" s="49">
        <f>SUM(C11:C35)</f>
        <v>133.93</v>
      </c>
      <c r="D36" s="49">
        <f>SUM(D11:D35)</f>
        <v>320.20999999999998</v>
      </c>
      <c r="E36" s="49">
        <f>SUM(E11:E35)</f>
        <v>26.539000000000005</v>
      </c>
      <c r="F36" s="49">
        <f>SUM(F11:F35)</f>
        <v>306.22499999999997</v>
      </c>
      <c r="G36" s="49">
        <f>SUM(G11:G35)</f>
        <v>3.3200000000000007</v>
      </c>
      <c r="H36" s="49">
        <f>SUM(H11:H35)</f>
        <v>20.509999999999998</v>
      </c>
      <c r="I36" s="43">
        <f>SUM(I11:I35)</f>
        <v>810.73400000000015</v>
      </c>
      <c r="J36" s="47"/>
      <c r="P36" s="47"/>
    </row>
    <row r="37" spans="1:16" ht="14.1" customHeight="1" x14ac:dyDescent="0.3">
      <c r="A37" s="28"/>
      <c r="B37" s="28"/>
      <c r="C37" s="28"/>
      <c r="D37" s="35"/>
      <c r="E37" s="35"/>
      <c r="F37" s="35"/>
      <c r="G37" s="28"/>
      <c r="H37" s="28"/>
      <c r="I37" s="28"/>
    </row>
    <row r="38" spans="1:16" ht="10.95" customHeight="1" x14ac:dyDescent="0.3">
      <c r="A38" s="28" t="s">
        <v>1</v>
      </c>
      <c r="B38" s="28"/>
      <c r="C38" s="28"/>
      <c r="D38" s="28"/>
      <c r="E38" s="28"/>
      <c r="F38" s="28"/>
    </row>
    <row r="39" spans="1:16" ht="58.2" customHeight="1" x14ac:dyDescent="0.3">
      <c r="A39" s="78" t="s">
        <v>3</v>
      </c>
      <c r="B39" s="81" t="s">
        <v>15</v>
      </c>
      <c r="C39" s="84" t="s">
        <v>276</v>
      </c>
      <c r="D39" s="81" t="s">
        <v>5</v>
      </c>
      <c r="E39" s="81" t="s">
        <v>6</v>
      </c>
      <c r="F39" s="81" t="s">
        <v>19</v>
      </c>
      <c r="G39" s="81" t="s">
        <v>7</v>
      </c>
      <c r="H39" s="81" t="s">
        <v>8</v>
      </c>
      <c r="I39" s="78" t="s">
        <v>9</v>
      </c>
    </row>
    <row r="40" spans="1:16" ht="13.8" hidden="1" customHeight="1" x14ac:dyDescent="0.3">
      <c r="A40" s="79"/>
      <c r="B40" s="82"/>
      <c r="C40" s="84"/>
      <c r="D40" s="82"/>
      <c r="E40" s="82"/>
      <c r="F40" s="82"/>
      <c r="G40" s="82"/>
      <c r="H40" s="82"/>
      <c r="I40" s="79"/>
    </row>
    <row r="41" spans="1:16" ht="13.8" hidden="1" customHeight="1" x14ac:dyDescent="0.3">
      <c r="A41" s="79"/>
      <c r="B41" s="82"/>
      <c r="C41" s="84"/>
      <c r="D41" s="83"/>
      <c r="E41" s="83"/>
      <c r="F41" s="83"/>
      <c r="G41" s="83"/>
      <c r="H41" s="83"/>
      <c r="I41" s="80"/>
    </row>
    <row r="42" spans="1:16" ht="13.8" hidden="1" customHeight="1" x14ac:dyDescent="0.3">
      <c r="A42" s="80"/>
      <c r="B42" s="83"/>
      <c r="C42" s="74" t="s">
        <v>11</v>
      </c>
      <c r="D42" s="75"/>
      <c r="E42" s="75"/>
      <c r="F42" s="75"/>
      <c r="G42" s="75"/>
      <c r="H42" s="75"/>
      <c r="I42" s="76"/>
    </row>
    <row r="43" spans="1:16" ht="14.1" customHeight="1" x14ac:dyDescent="0.3">
      <c r="A43" s="26" t="s">
        <v>281</v>
      </c>
      <c r="B43" s="27" t="s">
        <v>304</v>
      </c>
      <c r="C43" s="37">
        <v>7.7450000000000001</v>
      </c>
      <c r="D43" s="37">
        <v>6.4720000000000004</v>
      </c>
      <c r="E43" s="45">
        <v>4.9530000000000003</v>
      </c>
      <c r="F43" s="37">
        <v>0.38400000000000001</v>
      </c>
      <c r="G43" s="37">
        <v>1.4999999999999999E-2</v>
      </c>
      <c r="H43" s="37">
        <v>0.72</v>
      </c>
      <c r="I43" s="37">
        <f>SUM(C43:H43)</f>
        <v>20.289000000000001</v>
      </c>
      <c r="K43" s="67"/>
      <c r="L43" s="67"/>
      <c r="M43" s="67"/>
      <c r="N43" s="67"/>
      <c r="O43" s="67"/>
    </row>
    <row r="44" spans="1:16" ht="14.1" customHeight="1" x14ac:dyDescent="0.3">
      <c r="A44" s="26" t="s">
        <v>282</v>
      </c>
      <c r="B44" s="27" t="s">
        <v>305</v>
      </c>
      <c r="C44" s="37">
        <v>4.76</v>
      </c>
      <c r="D44" s="37">
        <v>3.9669999999999996</v>
      </c>
      <c r="E44" s="45">
        <v>3.0389999999999997</v>
      </c>
      <c r="F44" s="37">
        <v>0.23499999999999999</v>
      </c>
      <c r="G44" s="37">
        <v>8.0000000000000002E-3</v>
      </c>
      <c r="H44" s="37">
        <v>0.45</v>
      </c>
      <c r="I44" s="37">
        <f t="shared" ref="I44:I67" si="1">SUM(C44:H44)</f>
        <v>12.458999999999998</v>
      </c>
    </row>
    <row r="45" spans="1:16" ht="14.1" customHeight="1" x14ac:dyDescent="0.3">
      <c r="A45" s="26" t="s">
        <v>283</v>
      </c>
      <c r="B45" s="27" t="s">
        <v>306</v>
      </c>
      <c r="C45" s="37">
        <v>9.98</v>
      </c>
      <c r="D45" s="37">
        <v>8.3130000000000006</v>
      </c>
      <c r="E45" s="45">
        <v>6.3659999999999997</v>
      </c>
      <c r="F45" s="37">
        <v>0.49199999999999999</v>
      </c>
      <c r="G45" s="37">
        <v>1.7000000000000001E-2</v>
      </c>
      <c r="H45" s="37">
        <v>0.93</v>
      </c>
      <c r="I45" s="37">
        <f t="shared" si="1"/>
        <v>26.097999999999999</v>
      </c>
    </row>
    <row r="46" spans="1:16" ht="14.1" customHeight="1" x14ac:dyDescent="0.3">
      <c r="A46" s="26" t="s">
        <v>284</v>
      </c>
      <c r="B46" s="27" t="s">
        <v>307</v>
      </c>
      <c r="C46" s="37">
        <v>8.76</v>
      </c>
      <c r="D46" s="37">
        <v>7.2970000000000015</v>
      </c>
      <c r="E46" s="45">
        <v>5.5869999999999997</v>
      </c>
      <c r="F46" s="37">
        <v>0.432</v>
      </c>
      <c r="G46" s="37">
        <v>1.4999999999999999E-2</v>
      </c>
      <c r="H46" s="37">
        <v>0.82</v>
      </c>
      <c r="I46" s="37">
        <f t="shared" si="1"/>
        <v>22.911000000000001</v>
      </c>
    </row>
    <row r="47" spans="1:16" ht="14.1" customHeight="1" x14ac:dyDescent="0.3">
      <c r="A47" s="26" t="s">
        <v>285</v>
      </c>
      <c r="B47" s="27" t="s">
        <v>308</v>
      </c>
      <c r="C47" s="37">
        <v>16.8</v>
      </c>
      <c r="D47" s="37">
        <v>13.999000000000001</v>
      </c>
      <c r="E47" s="45">
        <v>10.721</v>
      </c>
      <c r="F47" s="37">
        <v>0.82899999999999996</v>
      </c>
      <c r="G47" s="37">
        <v>2.8000000000000001E-2</v>
      </c>
      <c r="H47" s="37">
        <v>1.57</v>
      </c>
      <c r="I47" s="37">
        <f t="shared" si="1"/>
        <v>43.946999999999996</v>
      </c>
    </row>
    <row r="48" spans="1:16" ht="14.1" customHeight="1" x14ac:dyDescent="0.3">
      <c r="A48" s="26" t="s">
        <v>332</v>
      </c>
      <c r="B48" s="27" t="s">
        <v>309</v>
      </c>
      <c r="C48" s="37">
        <v>13.24</v>
      </c>
      <c r="D48" s="37">
        <v>11.03</v>
      </c>
      <c r="E48" s="45">
        <v>8.4469999999999992</v>
      </c>
      <c r="F48" s="37">
        <v>0.65300000000000002</v>
      </c>
      <c r="G48" s="37">
        <v>2.1999999999999999E-2</v>
      </c>
      <c r="H48" s="37">
        <v>1.24</v>
      </c>
      <c r="I48" s="37">
        <f t="shared" si="1"/>
        <v>34.631999999999998</v>
      </c>
    </row>
    <row r="49" spans="1:9" ht="14.1" customHeight="1" x14ac:dyDescent="0.3">
      <c r="A49" s="26" t="s">
        <v>286</v>
      </c>
      <c r="B49" s="27" t="s">
        <v>329</v>
      </c>
      <c r="C49" s="37">
        <v>5.24</v>
      </c>
      <c r="D49" s="37">
        <v>4.3630000000000004</v>
      </c>
      <c r="E49" s="45">
        <v>3.3410000000000002</v>
      </c>
      <c r="F49" s="37">
        <v>0.25800000000000001</v>
      </c>
      <c r="G49" s="37">
        <v>8.9999999999999993E-3</v>
      </c>
      <c r="H49" s="37">
        <v>0.49</v>
      </c>
      <c r="I49" s="37">
        <f t="shared" si="1"/>
        <v>13.701000000000002</v>
      </c>
    </row>
    <row r="50" spans="1:9" ht="14.1" customHeight="1" x14ac:dyDescent="0.3">
      <c r="A50" s="26" t="s">
        <v>287</v>
      </c>
      <c r="B50" s="27" t="s">
        <v>310</v>
      </c>
      <c r="C50" s="37">
        <v>12.83</v>
      </c>
      <c r="D50" s="37">
        <v>10.692</v>
      </c>
      <c r="E50" s="45">
        <v>8.1890000000000001</v>
      </c>
      <c r="F50" s="37">
        <v>0.63300000000000001</v>
      </c>
      <c r="G50" s="37">
        <v>2.1999999999999999E-2</v>
      </c>
      <c r="H50" s="37">
        <v>1.2</v>
      </c>
      <c r="I50" s="37">
        <f t="shared" si="1"/>
        <v>33.566000000000003</v>
      </c>
    </row>
    <row r="51" spans="1:9" ht="14.1" customHeight="1" x14ac:dyDescent="0.3">
      <c r="A51" s="26" t="s">
        <v>288</v>
      </c>
      <c r="B51" s="27" t="s">
        <v>311</v>
      </c>
      <c r="C51" s="37">
        <v>5.03</v>
      </c>
      <c r="D51" s="37">
        <v>4.1920000000000002</v>
      </c>
      <c r="E51" s="45">
        <v>3.21</v>
      </c>
      <c r="F51" s="37">
        <v>0.248</v>
      </c>
      <c r="G51" s="37">
        <v>8.0000000000000002E-3</v>
      </c>
      <c r="H51" s="37">
        <v>0.47</v>
      </c>
      <c r="I51" s="37">
        <f t="shared" si="1"/>
        <v>13.158000000000001</v>
      </c>
    </row>
    <row r="52" spans="1:9" ht="14.1" customHeight="1" x14ac:dyDescent="0.3">
      <c r="A52" s="26" t="s">
        <v>289</v>
      </c>
      <c r="B52" s="27" t="s">
        <v>312</v>
      </c>
      <c r="C52" s="37">
        <v>16.399999999999999</v>
      </c>
      <c r="D52" s="37">
        <v>13.667999999999999</v>
      </c>
      <c r="E52" s="45">
        <v>10.466000000000001</v>
      </c>
      <c r="F52" s="37">
        <v>0.80900000000000005</v>
      </c>
      <c r="G52" s="37">
        <v>2.8000000000000001E-2</v>
      </c>
      <c r="H52" s="37">
        <v>1.54</v>
      </c>
      <c r="I52" s="37">
        <f t="shared" si="1"/>
        <v>42.910999999999994</v>
      </c>
    </row>
    <row r="53" spans="1:9" ht="14.1" customHeight="1" x14ac:dyDescent="0.3">
      <c r="A53" s="26" t="s">
        <v>290</v>
      </c>
      <c r="B53" s="27" t="s">
        <v>313</v>
      </c>
      <c r="C53" s="37">
        <v>19.760000000000002</v>
      </c>
      <c r="D53" s="37">
        <v>16.643999999999998</v>
      </c>
      <c r="E53" s="45">
        <v>12.61</v>
      </c>
      <c r="F53" s="37">
        <v>0.97499999999999998</v>
      </c>
      <c r="G53" s="37">
        <v>3.3000000000000002E-2</v>
      </c>
      <c r="H53" s="37">
        <v>1.85</v>
      </c>
      <c r="I53" s="37">
        <f t="shared" si="1"/>
        <v>51.872</v>
      </c>
    </row>
    <row r="54" spans="1:9" ht="14.1" customHeight="1" x14ac:dyDescent="0.3">
      <c r="A54" s="26" t="s">
        <v>291</v>
      </c>
      <c r="B54" s="27" t="s">
        <v>314</v>
      </c>
      <c r="C54" s="37">
        <v>10.19</v>
      </c>
      <c r="D54" s="37">
        <v>8.4870000000000001</v>
      </c>
      <c r="E54" s="45">
        <v>6.4989999999999997</v>
      </c>
      <c r="F54" s="37">
        <v>0.502</v>
      </c>
      <c r="G54" s="37">
        <v>1.7000000000000001E-2</v>
      </c>
      <c r="H54" s="37">
        <v>0.95</v>
      </c>
      <c r="I54" s="37">
        <f t="shared" si="1"/>
        <v>26.644999999999996</v>
      </c>
    </row>
    <row r="55" spans="1:9" ht="14.1" customHeight="1" x14ac:dyDescent="0.3">
      <c r="A55" s="26" t="s">
        <v>292</v>
      </c>
      <c r="B55" s="27" t="s">
        <v>316</v>
      </c>
      <c r="C55" s="37">
        <v>18.48</v>
      </c>
      <c r="D55" s="37">
        <v>15.398</v>
      </c>
      <c r="E55" s="45">
        <v>11.791</v>
      </c>
      <c r="F55" s="37">
        <v>0.91100000000000003</v>
      </c>
      <c r="G55" s="37">
        <v>3.1E-2</v>
      </c>
      <c r="H55" s="37">
        <v>1.73</v>
      </c>
      <c r="I55" s="37">
        <f t="shared" si="1"/>
        <v>48.340999999999994</v>
      </c>
    </row>
    <row r="56" spans="1:9" ht="14.1" customHeight="1" x14ac:dyDescent="0.3">
      <c r="A56" s="26" t="s">
        <v>293</v>
      </c>
      <c r="B56" s="27" t="s">
        <v>317</v>
      </c>
      <c r="C56" s="37">
        <v>21.47</v>
      </c>
      <c r="D56" s="37">
        <v>17.885999999999999</v>
      </c>
      <c r="E56" s="45">
        <v>13.696999999999999</v>
      </c>
      <c r="F56" s="37">
        <v>1.0589999999999999</v>
      </c>
      <c r="G56" s="37">
        <v>3.5999999999999997E-2</v>
      </c>
      <c r="H56" s="37">
        <v>2.0099999999999998</v>
      </c>
      <c r="I56" s="37">
        <f t="shared" si="1"/>
        <v>56.157999999999994</v>
      </c>
    </row>
    <row r="57" spans="1:9" ht="14.1" customHeight="1" x14ac:dyDescent="0.3">
      <c r="A57" s="26" t="s">
        <v>294</v>
      </c>
      <c r="B57" s="27" t="s">
        <v>318</v>
      </c>
      <c r="C57" s="37">
        <v>15.89</v>
      </c>
      <c r="D57" s="37">
        <v>13.242000000000001</v>
      </c>
      <c r="E57" s="45">
        <v>10.14</v>
      </c>
      <c r="F57" s="37">
        <v>0.78400000000000003</v>
      </c>
      <c r="G57" s="37">
        <v>2.7E-2</v>
      </c>
      <c r="H57" s="37">
        <v>1.49</v>
      </c>
      <c r="I57" s="37">
        <f t="shared" si="1"/>
        <v>41.573000000000008</v>
      </c>
    </row>
    <row r="58" spans="1:9" ht="14.1" customHeight="1" x14ac:dyDescent="0.3">
      <c r="A58" s="26" t="s">
        <v>295</v>
      </c>
      <c r="B58" s="27" t="s">
        <v>319</v>
      </c>
      <c r="C58" s="37">
        <v>27.38</v>
      </c>
      <c r="D58" s="37">
        <v>22.811</v>
      </c>
      <c r="E58" s="45">
        <v>17.468</v>
      </c>
      <c r="F58" s="37">
        <v>1.35</v>
      </c>
      <c r="G58" s="37">
        <v>4.5999999999999999E-2</v>
      </c>
      <c r="H58" s="37">
        <v>2.7890000000000001</v>
      </c>
      <c r="I58" s="37">
        <f t="shared" si="1"/>
        <v>71.844000000000008</v>
      </c>
    </row>
    <row r="59" spans="1:9" ht="14.1" customHeight="1" x14ac:dyDescent="0.3">
      <c r="A59" s="26" t="s">
        <v>296</v>
      </c>
      <c r="B59" s="27" t="s">
        <v>320</v>
      </c>
      <c r="C59" s="37">
        <v>10.93</v>
      </c>
      <c r="D59" s="37">
        <v>9.1109999999999989</v>
      </c>
      <c r="E59" s="45">
        <v>6.9779999999999998</v>
      </c>
      <c r="F59" s="37">
        <v>0.53900000000000003</v>
      </c>
      <c r="G59" s="37">
        <v>1.7999999999999999E-2</v>
      </c>
      <c r="H59" s="37">
        <v>1.02</v>
      </c>
      <c r="I59" s="37">
        <f t="shared" si="1"/>
        <v>28.596</v>
      </c>
    </row>
    <row r="60" spans="1:9" ht="14.1" customHeight="1" x14ac:dyDescent="0.3">
      <c r="A60" s="26" t="s">
        <v>297</v>
      </c>
      <c r="B60" s="27" t="s">
        <v>321</v>
      </c>
      <c r="C60" s="37">
        <v>11.74</v>
      </c>
      <c r="D60" s="37">
        <v>9.7860000000000014</v>
      </c>
      <c r="E60" s="45">
        <v>7.4930000000000003</v>
      </c>
      <c r="F60" s="37">
        <v>0.57899999999999996</v>
      </c>
      <c r="G60" s="37">
        <v>0.02</v>
      </c>
      <c r="H60" s="37">
        <v>1.1000000000000001</v>
      </c>
      <c r="I60" s="37">
        <f t="shared" si="1"/>
        <v>30.718000000000007</v>
      </c>
    </row>
    <row r="61" spans="1:9" ht="14.1" customHeight="1" x14ac:dyDescent="0.3">
      <c r="A61" s="26" t="s">
        <v>298</v>
      </c>
      <c r="B61" s="27" t="s">
        <v>322</v>
      </c>
      <c r="C61" s="37">
        <v>4.05</v>
      </c>
      <c r="D61" s="37">
        <v>3.3730000000000002</v>
      </c>
      <c r="E61" s="45">
        <v>2.5840000000000001</v>
      </c>
      <c r="F61" s="37">
        <v>0.2</v>
      </c>
      <c r="G61" s="37">
        <v>7.0000000000000001E-3</v>
      </c>
      <c r="H61" s="37">
        <v>0.38</v>
      </c>
      <c r="I61" s="37">
        <f t="shared" si="1"/>
        <v>10.593999999999999</v>
      </c>
    </row>
    <row r="62" spans="1:9" ht="14.1" customHeight="1" x14ac:dyDescent="0.3">
      <c r="A62" s="26" t="s">
        <v>299</v>
      </c>
      <c r="B62" s="27" t="s">
        <v>323</v>
      </c>
      <c r="C62" s="37">
        <v>4.42</v>
      </c>
      <c r="D62" s="37">
        <v>3.6810000000000005</v>
      </c>
      <c r="E62" s="45">
        <v>2.8180000000000001</v>
      </c>
      <c r="F62" s="37">
        <v>0.218</v>
      </c>
      <c r="G62" s="37">
        <v>7.0000000000000001E-3</v>
      </c>
      <c r="H62" s="37">
        <v>0.41</v>
      </c>
      <c r="I62" s="37">
        <f t="shared" si="1"/>
        <v>11.554</v>
      </c>
    </row>
    <row r="63" spans="1:9" ht="14.1" customHeight="1" x14ac:dyDescent="0.3">
      <c r="A63" s="26" t="s">
        <v>300</v>
      </c>
      <c r="B63" s="27" t="s">
        <v>324</v>
      </c>
      <c r="C63" s="37">
        <v>8.43</v>
      </c>
      <c r="D63" s="37">
        <v>7.0259999999999998</v>
      </c>
      <c r="E63" s="45">
        <v>5.3810000000000002</v>
      </c>
      <c r="F63" s="37">
        <v>0.41599999999999998</v>
      </c>
      <c r="G63" s="37">
        <v>1.4E-2</v>
      </c>
      <c r="H63" s="37">
        <v>0.79</v>
      </c>
      <c r="I63" s="37">
        <f t="shared" si="1"/>
        <v>22.056999999999999</v>
      </c>
    </row>
    <row r="64" spans="1:9" ht="14.1" customHeight="1" x14ac:dyDescent="0.3">
      <c r="A64" s="26" t="s">
        <v>301</v>
      </c>
      <c r="B64" s="27" t="s">
        <v>325</v>
      </c>
      <c r="C64" s="37">
        <v>29.55</v>
      </c>
      <c r="D64" s="37">
        <v>24.794999999999998</v>
      </c>
      <c r="E64" s="45">
        <v>18.855</v>
      </c>
      <c r="F64" s="37">
        <v>1.4570000000000001</v>
      </c>
      <c r="G64" s="37">
        <v>0.05</v>
      </c>
      <c r="H64" s="37">
        <v>2.97</v>
      </c>
      <c r="I64" s="37">
        <f t="shared" si="1"/>
        <v>77.676999999999992</v>
      </c>
    </row>
    <row r="65" spans="1:9" ht="15.9" customHeight="1" x14ac:dyDescent="0.3">
      <c r="A65" s="26" t="s">
        <v>302</v>
      </c>
      <c r="B65" s="27" t="s">
        <v>326</v>
      </c>
      <c r="C65" s="37">
        <v>14.67</v>
      </c>
      <c r="D65" s="37">
        <v>12.225</v>
      </c>
      <c r="E65" s="45">
        <v>9.3620000000000001</v>
      </c>
      <c r="F65" s="37">
        <v>0.72399999999999998</v>
      </c>
      <c r="G65" s="37">
        <v>2.5000000000000001E-2</v>
      </c>
      <c r="H65" s="37">
        <v>1.37</v>
      </c>
      <c r="I65" s="37">
        <f t="shared" si="1"/>
        <v>38.375999999999991</v>
      </c>
    </row>
    <row r="66" spans="1:9" ht="15.9" customHeight="1" x14ac:dyDescent="0.3">
      <c r="A66" s="26" t="s">
        <v>303</v>
      </c>
      <c r="B66" s="27" t="s">
        <v>327</v>
      </c>
      <c r="C66" s="37">
        <v>12.6</v>
      </c>
      <c r="D66" s="37">
        <v>10.494999999999999</v>
      </c>
      <c r="E66" s="45">
        <v>8.0380000000000003</v>
      </c>
      <c r="F66" s="37">
        <v>0.621</v>
      </c>
      <c r="G66" s="37">
        <v>2.1000000000000001E-2</v>
      </c>
      <c r="H66" s="37">
        <v>1.18</v>
      </c>
      <c r="I66" s="37">
        <f t="shared" si="1"/>
        <v>32.954999999999998</v>
      </c>
    </row>
    <row r="67" spans="1:9" ht="15.9" customHeight="1" x14ac:dyDescent="0.3">
      <c r="A67" s="26" t="s">
        <v>328</v>
      </c>
      <c r="B67" s="27" t="s">
        <v>315</v>
      </c>
      <c r="C67" s="37">
        <v>2.95</v>
      </c>
      <c r="D67" s="37">
        <v>2.4570000000000003</v>
      </c>
      <c r="E67" s="45">
        <v>1.8820000000000001</v>
      </c>
      <c r="F67" s="37">
        <v>0.14499999999999999</v>
      </c>
      <c r="G67" s="37">
        <v>5.0000000000000001E-3</v>
      </c>
      <c r="H67" s="37">
        <v>0.28000000000000003</v>
      </c>
      <c r="I67" s="37">
        <f t="shared" si="1"/>
        <v>7.7189999999999994</v>
      </c>
    </row>
    <row r="68" spans="1:9" ht="15.9" customHeight="1" x14ac:dyDescent="0.3">
      <c r="A68" s="38"/>
      <c r="B68" s="27"/>
      <c r="C68" s="44">
        <f>SUM(C43:C67)</f>
        <v>313.29500000000002</v>
      </c>
      <c r="D68" s="44">
        <f>SUM(D43:D67)</f>
        <v>261.40999999999997</v>
      </c>
      <c r="E68" s="44">
        <f t="shared" ref="E68:I68" si="2">SUM(E43:E67)</f>
        <v>199.91500000000002</v>
      </c>
      <c r="F68" s="44">
        <f t="shared" si="2"/>
        <v>15.452999999999999</v>
      </c>
      <c r="G68" s="44">
        <f t="shared" si="2"/>
        <v>0.52900000000000003</v>
      </c>
      <c r="H68" s="44">
        <f t="shared" si="2"/>
        <v>29.748999999999999</v>
      </c>
      <c r="I68" s="44">
        <f t="shared" si="2"/>
        <v>820.35100000000023</v>
      </c>
    </row>
    <row r="69" spans="1:9" ht="14.1" customHeight="1" x14ac:dyDescent="0.3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3">
      <c r="A70" s="77" t="s">
        <v>12</v>
      </c>
      <c r="B70" s="77"/>
      <c r="C70" s="77"/>
      <c r="D70" s="77"/>
      <c r="E70" s="77"/>
      <c r="F70" s="77"/>
      <c r="G70" s="77"/>
      <c r="H70" s="77"/>
      <c r="I70" s="77"/>
    </row>
    <row r="72" spans="1:9" ht="14.1" customHeight="1" x14ac:dyDescent="0.3">
      <c r="A72" s="78" t="s">
        <v>3</v>
      </c>
      <c r="B72" s="81" t="s">
        <v>15</v>
      </c>
      <c r="C72" s="81" t="s">
        <v>4</v>
      </c>
      <c r="D72" s="81" t="s">
        <v>5</v>
      </c>
      <c r="E72" s="81" t="s">
        <v>6</v>
      </c>
      <c r="F72" s="81" t="s">
        <v>19</v>
      </c>
      <c r="G72" s="81" t="s">
        <v>7</v>
      </c>
      <c r="H72" s="81" t="s">
        <v>8</v>
      </c>
      <c r="I72" s="78" t="s">
        <v>9</v>
      </c>
    </row>
    <row r="73" spans="1:9" ht="14.1" customHeight="1" x14ac:dyDescent="0.3">
      <c r="A73" s="79"/>
      <c r="B73" s="82"/>
      <c r="C73" s="82"/>
      <c r="D73" s="82"/>
      <c r="E73" s="82"/>
      <c r="F73" s="82"/>
      <c r="G73" s="82"/>
      <c r="H73" s="82"/>
      <c r="I73" s="79"/>
    </row>
    <row r="74" spans="1:9" ht="25.2" customHeight="1" x14ac:dyDescent="0.3">
      <c r="A74" s="79"/>
      <c r="B74" s="82"/>
      <c r="C74" s="83"/>
      <c r="D74" s="83"/>
      <c r="E74" s="83"/>
      <c r="F74" s="83"/>
      <c r="G74" s="83"/>
      <c r="H74" s="83"/>
      <c r="I74" s="80"/>
    </row>
    <row r="75" spans="1:9" ht="15.9" customHeight="1" x14ac:dyDescent="0.3">
      <c r="A75" s="80"/>
      <c r="B75" s="83"/>
      <c r="C75" s="74" t="s">
        <v>13</v>
      </c>
      <c r="D75" s="75"/>
      <c r="E75" s="75"/>
      <c r="F75" s="75"/>
      <c r="G75" s="75"/>
      <c r="H75" s="75"/>
      <c r="I75" s="76"/>
    </row>
    <row r="76" spans="1:9" ht="15.9" customHeight="1" x14ac:dyDescent="0.3">
      <c r="A76" s="26" t="s">
        <v>281</v>
      </c>
      <c r="B76" s="27" t="s">
        <v>304</v>
      </c>
      <c r="C76" s="31">
        <f>D11*150</f>
        <v>1242</v>
      </c>
      <c r="D76" s="34">
        <f>F11*220</f>
        <v>1877.04</v>
      </c>
      <c r="E76" s="34">
        <f>C11*220</f>
        <v>83.6</v>
      </c>
      <c r="F76" s="3">
        <f>E11*220</f>
        <v>159.94</v>
      </c>
      <c r="G76" s="63">
        <f>G11*220</f>
        <v>20.02</v>
      </c>
      <c r="H76" s="40">
        <f>H11*70</f>
        <v>0</v>
      </c>
      <c r="I76" s="40">
        <f>SUM(C76:H76)</f>
        <v>3382.6</v>
      </c>
    </row>
    <row r="77" spans="1:9" ht="15.9" customHeight="1" x14ac:dyDescent="0.3">
      <c r="A77" s="26" t="s">
        <v>282</v>
      </c>
      <c r="B77" s="27" t="s">
        <v>305</v>
      </c>
      <c r="C77" s="31">
        <f t="shared" ref="C77:C100" si="3">D12*150</f>
        <v>720</v>
      </c>
      <c r="D77" s="34">
        <f t="shared" ref="D77:D100" si="4">F12*220</f>
        <v>1004.9599999999999</v>
      </c>
      <c r="E77" s="34">
        <f t="shared" ref="E77:E100" si="5">C12*220</f>
        <v>451.00000000000006</v>
      </c>
      <c r="F77" s="3">
        <f t="shared" ref="F77:F100" si="6">E12*220</f>
        <v>88.440000000000012</v>
      </c>
      <c r="G77" s="64">
        <f t="shared" ref="G77:G100" si="7">G12*220</f>
        <v>11</v>
      </c>
      <c r="H77" s="40">
        <f t="shared" ref="H77:H100" si="8">H12*70</f>
        <v>0</v>
      </c>
      <c r="I77" s="40">
        <f t="shared" ref="I77:I99" si="9">SUM(C77:H77)</f>
        <v>2275.4</v>
      </c>
    </row>
    <row r="78" spans="1:9" ht="15.9" customHeight="1" x14ac:dyDescent="0.3">
      <c r="A78" s="26" t="s">
        <v>283</v>
      </c>
      <c r="B78" s="27" t="s">
        <v>306</v>
      </c>
      <c r="C78" s="31">
        <f t="shared" si="3"/>
        <v>1561.5</v>
      </c>
      <c r="D78" s="34">
        <f t="shared" si="4"/>
        <v>2233.44</v>
      </c>
      <c r="E78" s="34">
        <f t="shared" si="5"/>
        <v>2478.3000000000002</v>
      </c>
      <c r="F78" s="3">
        <f t="shared" si="6"/>
        <v>192.72</v>
      </c>
      <c r="G78" s="40">
        <f t="shared" si="7"/>
        <v>24.2</v>
      </c>
      <c r="H78" s="40">
        <f t="shared" si="8"/>
        <v>0</v>
      </c>
      <c r="I78" s="40">
        <f t="shared" si="9"/>
        <v>6490.16</v>
      </c>
    </row>
    <row r="79" spans="1:9" ht="15.9" customHeight="1" x14ac:dyDescent="0.3">
      <c r="A79" s="26" t="s">
        <v>284</v>
      </c>
      <c r="B79" s="27" t="s">
        <v>307</v>
      </c>
      <c r="C79" s="31">
        <f t="shared" si="3"/>
        <v>990</v>
      </c>
      <c r="D79" s="34">
        <f t="shared" si="4"/>
        <v>2162.16</v>
      </c>
      <c r="E79" s="34">
        <f t="shared" si="5"/>
        <v>963.6</v>
      </c>
      <c r="F79" s="3">
        <f t="shared" si="6"/>
        <v>189.85999999999999</v>
      </c>
      <c r="G79" s="40">
        <f t="shared" si="7"/>
        <v>23.76</v>
      </c>
      <c r="H79" s="40">
        <f t="shared" si="8"/>
        <v>0</v>
      </c>
      <c r="I79" s="40">
        <f t="shared" si="9"/>
        <v>4329.38</v>
      </c>
    </row>
    <row r="80" spans="1:9" ht="15.9" customHeight="1" x14ac:dyDescent="0.3">
      <c r="A80" s="26" t="s">
        <v>285</v>
      </c>
      <c r="B80" s="27" t="s">
        <v>308</v>
      </c>
      <c r="C80" s="31">
        <f t="shared" si="3"/>
        <v>2738.2500000000005</v>
      </c>
      <c r="D80" s="34">
        <f t="shared" si="4"/>
        <v>3039.96</v>
      </c>
      <c r="E80" s="34">
        <f t="shared" si="5"/>
        <v>913.00000000000011</v>
      </c>
      <c r="F80" s="3">
        <f t="shared" si="6"/>
        <v>262.68</v>
      </c>
      <c r="G80" s="40">
        <f t="shared" si="7"/>
        <v>33</v>
      </c>
      <c r="H80" s="40">
        <f t="shared" si="8"/>
        <v>0</v>
      </c>
      <c r="I80" s="40">
        <f t="shared" si="9"/>
        <v>6986.8900000000012</v>
      </c>
    </row>
    <row r="81" spans="1:9" ht="15.9" customHeight="1" x14ac:dyDescent="0.3">
      <c r="A81" s="26" t="s">
        <v>332</v>
      </c>
      <c r="B81" s="27" t="s">
        <v>309</v>
      </c>
      <c r="C81" s="31">
        <f t="shared" si="3"/>
        <v>1976.25</v>
      </c>
      <c r="D81" s="34">
        <f t="shared" si="4"/>
        <v>3078.24</v>
      </c>
      <c r="E81" s="34">
        <f t="shared" si="5"/>
        <v>2069.1000000000004</v>
      </c>
      <c r="F81" s="3">
        <f t="shared" si="6"/>
        <v>260.03999999999996</v>
      </c>
      <c r="G81" s="40">
        <f t="shared" si="7"/>
        <v>32.559999999999995</v>
      </c>
      <c r="H81" s="40">
        <f t="shared" si="8"/>
        <v>0</v>
      </c>
      <c r="I81" s="40">
        <f t="shared" si="9"/>
        <v>7416.1900000000005</v>
      </c>
    </row>
    <row r="82" spans="1:9" ht="15.9" customHeight="1" x14ac:dyDescent="0.3">
      <c r="A82" s="26" t="s">
        <v>286</v>
      </c>
      <c r="B82" s="27" t="s">
        <v>310</v>
      </c>
      <c r="C82" s="31">
        <f t="shared" si="3"/>
        <v>660</v>
      </c>
      <c r="D82" s="34">
        <f t="shared" si="4"/>
        <v>718.74</v>
      </c>
      <c r="E82" s="34">
        <f t="shared" si="5"/>
        <v>183.7</v>
      </c>
      <c r="F82" s="3">
        <f t="shared" si="6"/>
        <v>63.140000000000008</v>
      </c>
      <c r="G82" s="40">
        <f t="shared" si="7"/>
        <v>7.9200000000000008</v>
      </c>
      <c r="H82" s="40">
        <f t="shared" si="8"/>
        <v>0</v>
      </c>
      <c r="I82" s="40">
        <f t="shared" si="9"/>
        <v>1633.5000000000002</v>
      </c>
    </row>
    <row r="83" spans="1:9" ht="15.9" customHeight="1" x14ac:dyDescent="0.3">
      <c r="A83" s="26" t="s">
        <v>287</v>
      </c>
      <c r="B83" s="27" t="s">
        <v>311</v>
      </c>
      <c r="C83" s="31">
        <f t="shared" si="3"/>
        <v>839.25000000000011</v>
      </c>
      <c r="D83" s="34">
        <f t="shared" si="4"/>
        <v>1289.42</v>
      </c>
      <c r="E83" s="34">
        <f t="shared" si="5"/>
        <v>479.59999999999991</v>
      </c>
      <c r="F83" s="3">
        <f t="shared" si="6"/>
        <v>111.09999999999998</v>
      </c>
      <c r="G83" s="40">
        <f t="shared" si="7"/>
        <v>14.08</v>
      </c>
      <c r="H83" s="40">
        <f t="shared" si="8"/>
        <v>0</v>
      </c>
      <c r="I83" s="40">
        <f t="shared" si="9"/>
        <v>2733.45</v>
      </c>
    </row>
    <row r="84" spans="1:9" ht="15.9" customHeight="1" x14ac:dyDescent="0.3">
      <c r="A84" s="26" t="s">
        <v>288</v>
      </c>
      <c r="B84" s="27" t="s">
        <v>312</v>
      </c>
      <c r="C84" s="31">
        <f t="shared" si="3"/>
        <v>2042.9999999999998</v>
      </c>
      <c r="D84" s="34">
        <f t="shared" si="4"/>
        <v>2844.38</v>
      </c>
      <c r="E84" s="34">
        <f t="shared" si="5"/>
        <v>3861</v>
      </c>
      <c r="F84" s="3">
        <f t="shared" si="6"/>
        <v>245.95999999999998</v>
      </c>
      <c r="G84" s="40">
        <f t="shared" si="7"/>
        <v>30.800000000000004</v>
      </c>
      <c r="H84" s="40">
        <f>H19*70</f>
        <v>161</v>
      </c>
      <c r="I84" s="40">
        <f t="shared" si="9"/>
        <v>9186.14</v>
      </c>
    </row>
    <row r="85" spans="1:9" ht="15.9" customHeight="1" x14ac:dyDescent="0.3">
      <c r="A85" s="26" t="s">
        <v>289</v>
      </c>
      <c r="B85" s="27" t="s">
        <v>313</v>
      </c>
      <c r="C85" s="31">
        <f t="shared" si="3"/>
        <v>852</v>
      </c>
      <c r="D85" s="34">
        <f t="shared" si="4"/>
        <v>832.92</v>
      </c>
      <c r="E85" s="34">
        <f t="shared" si="5"/>
        <v>252.99999999999997</v>
      </c>
      <c r="F85" s="3">
        <f t="shared" si="6"/>
        <v>73.260000000000005</v>
      </c>
      <c r="G85" s="40">
        <f t="shared" si="7"/>
        <v>9.2399999999999984</v>
      </c>
      <c r="H85" s="40">
        <f t="shared" si="8"/>
        <v>0</v>
      </c>
      <c r="I85" s="40">
        <f t="shared" si="9"/>
        <v>2020.42</v>
      </c>
    </row>
    <row r="86" spans="1:9" ht="15.9" customHeight="1" x14ac:dyDescent="0.3">
      <c r="A86" s="26" t="s">
        <v>290</v>
      </c>
      <c r="B86" s="27" t="s">
        <v>314</v>
      </c>
      <c r="C86" s="31">
        <f t="shared" si="3"/>
        <v>2355.75</v>
      </c>
      <c r="D86" s="34">
        <f t="shared" si="4"/>
        <v>2622.62</v>
      </c>
      <c r="E86" s="34">
        <f t="shared" si="5"/>
        <v>754.60000000000014</v>
      </c>
      <c r="F86" s="3">
        <f t="shared" si="6"/>
        <v>230.56</v>
      </c>
      <c r="G86" s="40">
        <f t="shared" si="7"/>
        <v>28.82</v>
      </c>
      <c r="H86" s="40">
        <f t="shared" si="8"/>
        <v>0</v>
      </c>
      <c r="I86" s="40">
        <f t="shared" si="9"/>
        <v>5992.35</v>
      </c>
    </row>
    <row r="87" spans="1:9" ht="15.9" customHeight="1" x14ac:dyDescent="0.3">
      <c r="A87" s="26" t="s">
        <v>291</v>
      </c>
      <c r="B87" s="27" t="s">
        <v>316</v>
      </c>
      <c r="C87" s="31">
        <f t="shared" si="3"/>
        <v>3023.9999999999995</v>
      </c>
      <c r="D87" s="34">
        <f t="shared" si="4"/>
        <v>4250.62</v>
      </c>
      <c r="E87" s="34">
        <f t="shared" si="5"/>
        <v>1905.2</v>
      </c>
      <c r="F87" s="3">
        <f t="shared" si="6"/>
        <v>368.28</v>
      </c>
      <c r="G87" s="40">
        <f t="shared" si="7"/>
        <v>45.97999999999999</v>
      </c>
      <c r="H87" s="40">
        <f t="shared" si="8"/>
        <v>112</v>
      </c>
      <c r="I87" s="40">
        <f t="shared" si="9"/>
        <v>9706.08</v>
      </c>
    </row>
    <row r="88" spans="1:9" ht="15.9" customHeight="1" x14ac:dyDescent="0.3">
      <c r="A88" s="26" t="s">
        <v>292</v>
      </c>
      <c r="B88" s="27" t="s">
        <v>317</v>
      </c>
      <c r="C88" s="31">
        <f t="shared" si="3"/>
        <v>1438.5</v>
      </c>
      <c r="D88" s="34">
        <f t="shared" si="4"/>
        <v>2526.9199999999996</v>
      </c>
      <c r="E88" s="34">
        <f t="shared" si="5"/>
        <v>767.80000000000007</v>
      </c>
      <c r="F88" s="3">
        <f t="shared" si="6"/>
        <v>216.48</v>
      </c>
      <c r="G88" s="40">
        <f t="shared" si="7"/>
        <v>27.06</v>
      </c>
      <c r="H88" s="40">
        <f t="shared" si="8"/>
        <v>0</v>
      </c>
      <c r="I88" s="40">
        <f t="shared" si="9"/>
        <v>4976.7599999999993</v>
      </c>
    </row>
    <row r="89" spans="1:9" ht="15.9" customHeight="1" x14ac:dyDescent="0.3">
      <c r="A89" s="26" t="s">
        <v>293</v>
      </c>
      <c r="B89" s="27" t="s">
        <v>318</v>
      </c>
      <c r="C89" s="31">
        <f t="shared" si="3"/>
        <v>2772</v>
      </c>
      <c r="D89" s="34">
        <f t="shared" si="4"/>
        <v>3839.88</v>
      </c>
      <c r="E89" s="34">
        <f t="shared" si="5"/>
        <v>2090</v>
      </c>
      <c r="F89" s="3">
        <f t="shared" si="6"/>
        <v>337.47999999999996</v>
      </c>
      <c r="G89" s="40">
        <f t="shared" si="7"/>
        <v>42.239999999999995</v>
      </c>
      <c r="H89" s="40">
        <f t="shared" si="8"/>
        <v>0</v>
      </c>
      <c r="I89" s="40">
        <f t="shared" si="9"/>
        <v>9081.6</v>
      </c>
    </row>
    <row r="90" spans="1:9" ht="15.9" customHeight="1" x14ac:dyDescent="0.3">
      <c r="A90" s="26" t="s">
        <v>294</v>
      </c>
      <c r="B90" s="27" t="s">
        <v>319</v>
      </c>
      <c r="C90" s="31">
        <f t="shared" si="3"/>
        <v>3247.5000000000005</v>
      </c>
      <c r="D90" s="34">
        <f t="shared" si="4"/>
        <v>5735.62</v>
      </c>
      <c r="E90" s="34">
        <f t="shared" si="5"/>
        <v>1686.2999999999997</v>
      </c>
      <c r="F90" s="3">
        <f t="shared" si="6"/>
        <v>498.96</v>
      </c>
      <c r="G90" s="40">
        <f t="shared" si="7"/>
        <v>62.260000000000005</v>
      </c>
      <c r="H90" s="40">
        <f t="shared" si="8"/>
        <v>0</v>
      </c>
      <c r="I90" s="40">
        <f t="shared" si="9"/>
        <v>11230.64</v>
      </c>
    </row>
    <row r="91" spans="1:9" ht="15.9" customHeight="1" x14ac:dyDescent="0.3">
      <c r="A91" s="26" t="s">
        <v>295</v>
      </c>
      <c r="B91" s="27" t="s">
        <v>320</v>
      </c>
      <c r="C91" s="31">
        <f t="shared" si="3"/>
        <v>2244.75</v>
      </c>
      <c r="D91" s="34">
        <f t="shared" si="4"/>
        <v>3090.9999999999995</v>
      </c>
      <c r="E91" s="34">
        <f t="shared" si="5"/>
        <v>574.19999999999993</v>
      </c>
      <c r="F91" s="3">
        <f t="shared" si="6"/>
        <v>271.7</v>
      </c>
      <c r="G91" s="40">
        <f t="shared" si="7"/>
        <v>33.880000000000003</v>
      </c>
      <c r="H91" s="40">
        <f t="shared" si="8"/>
        <v>0</v>
      </c>
      <c r="I91" s="40">
        <f t="shared" si="9"/>
        <v>6215.53</v>
      </c>
    </row>
    <row r="92" spans="1:9" ht="15.9" customHeight="1" x14ac:dyDescent="0.3">
      <c r="A92" s="26" t="s">
        <v>296</v>
      </c>
      <c r="B92" s="27" t="s">
        <v>321</v>
      </c>
      <c r="C92" s="31">
        <f t="shared" si="3"/>
        <v>4722.75</v>
      </c>
      <c r="D92" s="34">
        <f t="shared" si="4"/>
        <v>6158.24</v>
      </c>
      <c r="E92" s="34">
        <f t="shared" si="5"/>
        <v>2895.2</v>
      </c>
      <c r="F92" s="3">
        <f t="shared" si="6"/>
        <v>527.12</v>
      </c>
      <c r="G92" s="40">
        <f t="shared" si="7"/>
        <v>66</v>
      </c>
      <c r="H92" s="40">
        <f t="shared" si="8"/>
        <v>350</v>
      </c>
      <c r="I92" s="40">
        <f t="shared" si="9"/>
        <v>14719.31</v>
      </c>
    </row>
    <row r="93" spans="1:9" ht="15.9" customHeight="1" x14ac:dyDescent="0.3">
      <c r="A93" s="26" t="s">
        <v>297</v>
      </c>
      <c r="B93" s="27" t="s">
        <v>322</v>
      </c>
      <c r="C93" s="31">
        <f t="shared" si="3"/>
        <v>1488</v>
      </c>
      <c r="D93" s="34">
        <f t="shared" si="4"/>
        <v>1515.5800000000002</v>
      </c>
      <c r="E93" s="34">
        <f t="shared" si="5"/>
        <v>1646.7</v>
      </c>
      <c r="F93" s="3">
        <f t="shared" si="6"/>
        <v>133.32</v>
      </c>
      <c r="G93" s="40">
        <f t="shared" si="7"/>
        <v>16.72</v>
      </c>
      <c r="H93" s="40">
        <f t="shared" si="8"/>
        <v>140</v>
      </c>
      <c r="I93" s="40">
        <f t="shared" si="9"/>
        <v>4940.32</v>
      </c>
    </row>
    <row r="94" spans="1:9" ht="15.9" customHeight="1" x14ac:dyDescent="0.3">
      <c r="A94" s="26" t="s">
        <v>298</v>
      </c>
      <c r="B94" s="27" t="s">
        <v>323</v>
      </c>
      <c r="C94" s="31">
        <f t="shared" si="3"/>
        <v>1914</v>
      </c>
      <c r="D94" s="34">
        <f t="shared" si="4"/>
        <v>1781.5599999999997</v>
      </c>
      <c r="E94" s="34">
        <f t="shared" si="5"/>
        <v>406.99999999999994</v>
      </c>
      <c r="F94" s="3">
        <f t="shared" si="6"/>
        <v>154.88</v>
      </c>
      <c r="G94" s="40">
        <f t="shared" si="7"/>
        <v>19.36</v>
      </c>
      <c r="H94" s="40">
        <f t="shared" si="8"/>
        <v>0</v>
      </c>
      <c r="I94" s="40">
        <f t="shared" si="9"/>
        <v>4276.7999999999993</v>
      </c>
    </row>
    <row r="95" spans="1:9" ht="15.9" customHeight="1" x14ac:dyDescent="0.3">
      <c r="A95" s="26" t="s">
        <v>299</v>
      </c>
      <c r="B95" s="27" t="s">
        <v>324</v>
      </c>
      <c r="C95" s="31">
        <f t="shared" si="3"/>
        <v>534.75</v>
      </c>
      <c r="D95" s="34">
        <f t="shared" si="4"/>
        <v>700.7</v>
      </c>
      <c r="E95" s="34">
        <f t="shared" si="5"/>
        <v>92.4</v>
      </c>
      <c r="F95" s="3">
        <f t="shared" si="6"/>
        <v>61.600000000000009</v>
      </c>
      <c r="G95" s="40">
        <f t="shared" si="7"/>
        <v>7.7000000000000011</v>
      </c>
      <c r="H95" s="40">
        <f t="shared" si="8"/>
        <v>0</v>
      </c>
      <c r="I95" s="40">
        <f t="shared" si="9"/>
        <v>1397.15</v>
      </c>
    </row>
    <row r="96" spans="1:9" ht="15.9" customHeight="1" x14ac:dyDescent="0.3">
      <c r="A96" s="26" t="s">
        <v>300</v>
      </c>
      <c r="B96" s="27" t="s">
        <v>325</v>
      </c>
      <c r="C96" s="31">
        <f t="shared" si="3"/>
        <v>648.75</v>
      </c>
      <c r="D96" s="34">
        <f t="shared" si="4"/>
        <v>700.7</v>
      </c>
      <c r="E96" s="34">
        <f t="shared" si="5"/>
        <v>462</v>
      </c>
      <c r="F96" s="3">
        <f t="shared" si="6"/>
        <v>61.600000000000009</v>
      </c>
      <c r="G96" s="40">
        <f t="shared" si="7"/>
        <v>7.7000000000000011</v>
      </c>
      <c r="H96" s="40">
        <f t="shared" si="8"/>
        <v>0</v>
      </c>
      <c r="I96" s="40">
        <f t="shared" si="9"/>
        <v>1880.75</v>
      </c>
    </row>
    <row r="97" spans="1:9" ht="15.9" customHeight="1" x14ac:dyDescent="0.3">
      <c r="A97" s="26" t="s">
        <v>301</v>
      </c>
      <c r="B97" s="27" t="s">
        <v>326</v>
      </c>
      <c r="C97" s="31">
        <f t="shared" si="3"/>
        <v>1105.5000000000002</v>
      </c>
      <c r="D97" s="34">
        <f t="shared" si="4"/>
        <v>2080.3199999999997</v>
      </c>
      <c r="E97" s="34">
        <f t="shared" si="5"/>
        <v>1607.1000000000001</v>
      </c>
      <c r="F97" s="3">
        <f t="shared" si="6"/>
        <v>178.42000000000002</v>
      </c>
      <c r="G97" s="40">
        <f t="shared" si="7"/>
        <v>22.220000000000002</v>
      </c>
      <c r="H97" s="40">
        <f t="shared" si="8"/>
        <v>72.100000000000009</v>
      </c>
      <c r="I97" s="40">
        <f t="shared" si="9"/>
        <v>5065.6600000000008</v>
      </c>
    </row>
    <row r="98" spans="1:9" ht="15.9" customHeight="1" x14ac:dyDescent="0.3">
      <c r="A98" s="26" t="s">
        <v>302</v>
      </c>
      <c r="B98" s="27" t="s">
        <v>327</v>
      </c>
      <c r="C98" s="31">
        <f t="shared" si="3"/>
        <v>4623</v>
      </c>
      <c r="D98" s="34">
        <f t="shared" si="4"/>
        <v>7580.0999999999995</v>
      </c>
      <c r="E98" s="34">
        <f t="shared" si="5"/>
        <v>800.8</v>
      </c>
      <c r="F98" s="3">
        <f t="shared" si="6"/>
        <v>655.81999999999994</v>
      </c>
      <c r="G98" s="40">
        <f t="shared" si="7"/>
        <v>82.06</v>
      </c>
      <c r="H98" s="40">
        <f t="shared" si="8"/>
        <v>285.60000000000002</v>
      </c>
      <c r="I98" s="40">
        <f t="shared" si="9"/>
        <v>14027.379999999997</v>
      </c>
    </row>
    <row r="99" spans="1:9" ht="15.9" customHeight="1" x14ac:dyDescent="0.3">
      <c r="A99" s="26" t="s">
        <v>303</v>
      </c>
      <c r="B99" s="27" t="s">
        <v>315</v>
      </c>
      <c r="C99" s="31">
        <f t="shared" si="3"/>
        <v>2700</v>
      </c>
      <c r="D99" s="34">
        <f t="shared" si="4"/>
        <v>2582.58</v>
      </c>
      <c r="E99" s="34">
        <f t="shared" si="5"/>
        <v>594</v>
      </c>
      <c r="F99" s="3">
        <f t="shared" si="6"/>
        <v>227.04000000000002</v>
      </c>
      <c r="G99" s="40">
        <f t="shared" si="7"/>
        <v>28.380000000000003</v>
      </c>
      <c r="H99" s="40">
        <f t="shared" si="8"/>
        <v>0</v>
      </c>
      <c r="I99" s="40">
        <f t="shared" si="9"/>
        <v>6132</v>
      </c>
    </row>
    <row r="100" spans="1:9" ht="15.9" customHeight="1" x14ac:dyDescent="0.3">
      <c r="A100" s="26" t="s">
        <v>328</v>
      </c>
      <c r="B100" s="27" t="s">
        <v>329</v>
      </c>
      <c r="C100" s="31">
        <f t="shared" si="3"/>
        <v>1590.0000000000002</v>
      </c>
      <c r="D100" s="34">
        <f t="shared" si="4"/>
        <v>3121.7999999999997</v>
      </c>
      <c r="E100" s="34">
        <f t="shared" si="5"/>
        <v>1445.4</v>
      </c>
      <c r="F100" s="3">
        <f t="shared" si="6"/>
        <v>268.17999999999995</v>
      </c>
      <c r="G100" s="40">
        <f t="shared" si="7"/>
        <v>33.44</v>
      </c>
      <c r="H100" s="40">
        <f t="shared" si="8"/>
        <v>315</v>
      </c>
      <c r="I100" s="40">
        <f>SUM(C100:H100)</f>
        <v>6773.8200000000006</v>
      </c>
    </row>
    <row r="101" spans="1:9" ht="54" customHeight="1" x14ac:dyDescent="0.3">
      <c r="A101" s="77" t="s">
        <v>14</v>
      </c>
      <c r="B101" s="77"/>
      <c r="C101" s="77"/>
      <c r="D101" s="77"/>
      <c r="E101" s="77"/>
      <c r="F101" s="77"/>
      <c r="G101" s="77"/>
      <c r="H101" s="77"/>
      <c r="I101" s="77"/>
    </row>
    <row r="103" spans="1:9" ht="48" x14ac:dyDescent="0.3">
      <c r="A103" s="78" t="s">
        <v>3</v>
      </c>
      <c r="B103" s="81" t="s">
        <v>15</v>
      </c>
      <c r="C103" s="20" t="s">
        <v>16</v>
      </c>
      <c r="D103" s="20" t="s">
        <v>17</v>
      </c>
      <c r="E103" s="20" t="s">
        <v>18</v>
      </c>
      <c r="F103" s="20" t="s">
        <v>19</v>
      </c>
      <c r="G103" s="20" t="s">
        <v>20</v>
      </c>
      <c r="H103" s="20" t="s">
        <v>21</v>
      </c>
      <c r="I103" s="19" t="s">
        <v>22</v>
      </c>
    </row>
    <row r="104" spans="1:9" x14ac:dyDescent="0.3">
      <c r="A104" s="80"/>
      <c r="B104" s="83"/>
      <c r="C104" s="87" t="s">
        <v>23</v>
      </c>
      <c r="D104" s="87"/>
      <c r="E104" s="87"/>
      <c r="F104" s="87"/>
      <c r="G104" s="87"/>
      <c r="H104" s="87"/>
      <c r="I104" s="87"/>
    </row>
    <row r="105" spans="1:9" x14ac:dyDescent="0.3">
      <c r="A105" s="26" t="s">
        <v>281</v>
      </c>
      <c r="B105" s="27" t="s">
        <v>304</v>
      </c>
      <c r="C105" s="31">
        <f>D11*130</f>
        <v>1076.3999999999999</v>
      </c>
      <c r="D105" s="31">
        <f>F11*380</f>
        <v>3242.16</v>
      </c>
      <c r="E105" s="48">
        <f>C11*180</f>
        <v>68.400000000000006</v>
      </c>
      <c r="F105" s="31">
        <f>E11*380</f>
        <v>276.26</v>
      </c>
      <c r="G105" s="31">
        <f>G11*200</f>
        <v>18.2</v>
      </c>
      <c r="H105" s="31">
        <f>H11*100</f>
        <v>0</v>
      </c>
      <c r="I105" s="31">
        <f>H105+G105+F105+E105+D105+C105</f>
        <v>4681.42</v>
      </c>
    </row>
    <row r="106" spans="1:9" x14ac:dyDescent="0.3">
      <c r="A106" s="26" t="s">
        <v>282</v>
      </c>
      <c r="B106" s="27" t="s">
        <v>305</v>
      </c>
      <c r="C106" s="31">
        <f t="shared" ref="C106:C129" si="10">D12*130</f>
        <v>624</v>
      </c>
      <c r="D106" s="31">
        <f t="shared" ref="D106:D129" si="11">F12*380</f>
        <v>1735.84</v>
      </c>
      <c r="E106" s="48">
        <f t="shared" ref="E106:E129" si="12">C12*180</f>
        <v>369.00000000000006</v>
      </c>
      <c r="F106" s="31">
        <f t="shared" ref="F106:F129" si="13">E12*380</f>
        <v>152.76000000000002</v>
      </c>
      <c r="G106" s="31">
        <f t="shared" ref="G106:G129" si="14">G12*200</f>
        <v>10</v>
      </c>
      <c r="H106" s="31">
        <f t="shared" ref="H106:H129" si="15">H12*100</f>
        <v>0</v>
      </c>
      <c r="I106" s="31">
        <f t="shared" ref="I106:I129" si="16">H106+G106+F106+E106+D106+C106</f>
        <v>2891.6</v>
      </c>
    </row>
    <row r="107" spans="1:9" x14ac:dyDescent="0.3">
      <c r="A107" s="26" t="s">
        <v>283</v>
      </c>
      <c r="B107" s="27" t="s">
        <v>306</v>
      </c>
      <c r="C107" s="31">
        <f t="shared" si="10"/>
        <v>1353.3</v>
      </c>
      <c r="D107" s="31">
        <f t="shared" si="11"/>
        <v>3857.7599999999998</v>
      </c>
      <c r="E107" s="48">
        <f t="shared" si="12"/>
        <v>2027.7</v>
      </c>
      <c r="F107" s="31">
        <f t="shared" si="13"/>
        <v>332.88</v>
      </c>
      <c r="G107" s="31">
        <f t="shared" si="14"/>
        <v>22</v>
      </c>
      <c r="H107" s="31">
        <f t="shared" si="15"/>
        <v>0</v>
      </c>
      <c r="I107" s="31">
        <f t="shared" si="16"/>
        <v>7593.64</v>
      </c>
    </row>
    <row r="108" spans="1:9" x14ac:dyDescent="0.3">
      <c r="A108" s="26" t="s">
        <v>284</v>
      </c>
      <c r="B108" s="27" t="s">
        <v>307</v>
      </c>
      <c r="C108" s="31">
        <f t="shared" si="10"/>
        <v>858</v>
      </c>
      <c r="D108" s="31">
        <f t="shared" si="11"/>
        <v>3734.64</v>
      </c>
      <c r="E108" s="48">
        <f t="shared" si="12"/>
        <v>788.4</v>
      </c>
      <c r="F108" s="31">
        <f t="shared" si="13"/>
        <v>327.94</v>
      </c>
      <c r="G108" s="31">
        <f t="shared" si="14"/>
        <v>21.6</v>
      </c>
      <c r="H108" s="31">
        <f t="shared" si="15"/>
        <v>0</v>
      </c>
      <c r="I108" s="31">
        <f t="shared" si="16"/>
        <v>5730.58</v>
      </c>
    </row>
    <row r="109" spans="1:9" x14ac:dyDescent="0.3">
      <c r="A109" s="26" t="s">
        <v>285</v>
      </c>
      <c r="B109" s="27" t="s">
        <v>308</v>
      </c>
      <c r="C109" s="31">
        <f t="shared" si="10"/>
        <v>2373.1500000000005</v>
      </c>
      <c r="D109" s="31">
        <f t="shared" si="11"/>
        <v>5250.84</v>
      </c>
      <c r="E109" s="48">
        <f t="shared" si="12"/>
        <v>747.00000000000011</v>
      </c>
      <c r="F109" s="31">
        <f t="shared" si="13"/>
        <v>453.71999999999997</v>
      </c>
      <c r="G109" s="31">
        <f t="shared" si="14"/>
        <v>30</v>
      </c>
      <c r="H109" s="31">
        <f t="shared" si="15"/>
        <v>0</v>
      </c>
      <c r="I109" s="31">
        <f t="shared" si="16"/>
        <v>8854.7100000000009</v>
      </c>
    </row>
    <row r="110" spans="1:9" x14ac:dyDescent="0.3">
      <c r="A110" s="26" t="s">
        <v>332</v>
      </c>
      <c r="B110" s="27" t="s">
        <v>309</v>
      </c>
      <c r="C110" s="31">
        <f t="shared" si="10"/>
        <v>1712.75</v>
      </c>
      <c r="D110" s="31">
        <f t="shared" si="11"/>
        <v>5316.96</v>
      </c>
      <c r="E110" s="48">
        <f t="shared" si="12"/>
        <v>1692.9</v>
      </c>
      <c r="F110" s="31">
        <f t="shared" si="13"/>
        <v>449.15999999999997</v>
      </c>
      <c r="G110" s="31">
        <f t="shared" si="14"/>
        <v>29.599999999999998</v>
      </c>
      <c r="H110" s="31">
        <f t="shared" si="15"/>
        <v>0</v>
      </c>
      <c r="I110" s="31">
        <f t="shared" si="16"/>
        <v>9201.369999999999</v>
      </c>
    </row>
    <row r="111" spans="1:9" x14ac:dyDescent="0.3">
      <c r="A111" s="26" t="s">
        <v>286</v>
      </c>
      <c r="B111" s="27" t="s">
        <v>310</v>
      </c>
      <c r="C111" s="31">
        <f t="shared" si="10"/>
        <v>572</v>
      </c>
      <c r="D111" s="31">
        <f t="shared" si="11"/>
        <v>1241.46</v>
      </c>
      <c r="E111" s="48">
        <f t="shared" si="12"/>
        <v>150.29999999999998</v>
      </c>
      <c r="F111" s="31">
        <f t="shared" si="13"/>
        <v>109.06000000000002</v>
      </c>
      <c r="G111" s="31">
        <f t="shared" si="14"/>
        <v>7.2000000000000011</v>
      </c>
      <c r="H111" s="31">
        <f t="shared" si="15"/>
        <v>0</v>
      </c>
      <c r="I111" s="31">
        <f t="shared" si="16"/>
        <v>2080.02</v>
      </c>
    </row>
    <row r="112" spans="1:9" x14ac:dyDescent="0.3">
      <c r="A112" s="26" t="s">
        <v>287</v>
      </c>
      <c r="B112" s="27" t="s">
        <v>311</v>
      </c>
      <c r="C112" s="31">
        <f t="shared" si="10"/>
        <v>727.35000000000014</v>
      </c>
      <c r="D112" s="31">
        <f t="shared" si="11"/>
        <v>2227.1800000000003</v>
      </c>
      <c r="E112" s="48">
        <f t="shared" si="12"/>
        <v>392.4</v>
      </c>
      <c r="F112" s="31">
        <f t="shared" si="13"/>
        <v>191.89999999999995</v>
      </c>
      <c r="G112" s="31">
        <f t="shared" si="14"/>
        <v>12.8</v>
      </c>
      <c r="H112" s="31">
        <f t="shared" si="15"/>
        <v>0</v>
      </c>
      <c r="I112" s="31">
        <f t="shared" si="16"/>
        <v>3551.63</v>
      </c>
    </row>
    <row r="113" spans="1:9" x14ac:dyDescent="0.3">
      <c r="A113" s="26" t="s">
        <v>288</v>
      </c>
      <c r="B113" s="27" t="s">
        <v>312</v>
      </c>
      <c r="C113" s="31">
        <f t="shared" si="10"/>
        <v>1770.6</v>
      </c>
      <c r="D113" s="31">
        <f t="shared" si="11"/>
        <v>4913.0200000000004</v>
      </c>
      <c r="E113" s="48">
        <f t="shared" si="12"/>
        <v>3159</v>
      </c>
      <c r="F113" s="31">
        <f t="shared" si="13"/>
        <v>424.84</v>
      </c>
      <c r="G113" s="31">
        <f t="shared" si="14"/>
        <v>28.000000000000004</v>
      </c>
      <c r="H113" s="31">
        <f t="shared" si="15"/>
        <v>229.99999999999997</v>
      </c>
      <c r="I113" s="31">
        <f t="shared" si="16"/>
        <v>10525.460000000001</v>
      </c>
    </row>
    <row r="114" spans="1:9" x14ac:dyDescent="0.3">
      <c r="A114" s="26" t="s">
        <v>289</v>
      </c>
      <c r="B114" s="27" t="s">
        <v>313</v>
      </c>
      <c r="C114" s="31">
        <f t="shared" si="10"/>
        <v>738.4</v>
      </c>
      <c r="D114" s="31">
        <f t="shared" si="11"/>
        <v>1438.68</v>
      </c>
      <c r="E114" s="48">
        <f t="shared" si="12"/>
        <v>206.99999999999997</v>
      </c>
      <c r="F114" s="31">
        <f t="shared" si="13"/>
        <v>126.54</v>
      </c>
      <c r="G114" s="31">
        <f t="shared" si="14"/>
        <v>8.3999999999999986</v>
      </c>
      <c r="H114" s="31">
        <f t="shared" si="15"/>
        <v>0</v>
      </c>
      <c r="I114" s="31">
        <f t="shared" si="16"/>
        <v>2519.02</v>
      </c>
    </row>
    <row r="115" spans="1:9" x14ac:dyDescent="0.3">
      <c r="A115" s="26" t="s">
        <v>290</v>
      </c>
      <c r="B115" s="27" t="s">
        <v>314</v>
      </c>
      <c r="C115" s="31">
        <f t="shared" si="10"/>
        <v>2041.65</v>
      </c>
      <c r="D115" s="31">
        <f t="shared" si="11"/>
        <v>4529.9799999999996</v>
      </c>
      <c r="E115" s="48">
        <f t="shared" si="12"/>
        <v>617.40000000000009</v>
      </c>
      <c r="F115" s="31">
        <f t="shared" si="13"/>
        <v>398.24</v>
      </c>
      <c r="G115" s="31">
        <f t="shared" si="14"/>
        <v>26.200000000000003</v>
      </c>
      <c r="H115" s="31">
        <f t="shared" si="15"/>
        <v>0</v>
      </c>
      <c r="I115" s="31">
        <f t="shared" si="16"/>
        <v>7613.4699999999993</v>
      </c>
    </row>
    <row r="116" spans="1:9" x14ac:dyDescent="0.3">
      <c r="A116" s="26" t="s">
        <v>291</v>
      </c>
      <c r="B116" s="27" t="s">
        <v>316</v>
      </c>
      <c r="C116" s="31">
        <f t="shared" si="10"/>
        <v>2620.7999999999997</v>
      </c>
      <c r="D116" s="31">
        <f t="shared" si="11"/>
        <v>7341.98</v>
      </c>
      <c r="E116" s="48">
        <f t="shared" si="12"/>
        <v>1558.8</v>
      </c>
      <c r="F116" s="31">
        <f t="shared" si="13"/>
        <v>636.12</v>
      </c>
      <c r="G116" s="31">
        <f t="shared" si="14"/>
        <v>41.79999999999999</v>
      </c>
      <c r="H116" s="31">
        <f t="shared" si="15"/>
        <v>160</v>
      </c>
      <c r="I116" s="31">
        <f t="shared" si="16"/>
        <v>12359.499999999998</v>
      </c>
    </row>
    <row r="117" spans="1:9" x14ac:dyDescent="0.3">
      <c r="A117" s="26" t="s">
        <v>292</v>
      </c>
      <c r="B117" s="27" t="s">
        <v>317</v>
      </c>
      <c r="C117" s="31">
        <f t="shared" si="10"/>
        <v>1246.7</v>
      </c>
      <c r="D117" s="31">
        <f t="shared" si="11"/>
        <v>4364.6799999999994</v>
      </c>
      <c r="E117" s="48">
        <f t="shared" si="12"/>
        <v>628.20000000000005</v>
      </c>
      <c r="F117" s="31">
        <f t="shared" si="13"/>
        <v>373.92</v>
      </c>
      <c r="G117" s="31">
        <f t="shared" si="14"/>
        <v>24.6</v>
      </c>
      <c r="H117" s="31">
        <f t="shared" si="15"/>
        <v>0</v>
      </c>
      <c r="I117" s="31">
        <f t="shared" si="16"/>
        <v>6638.0999999999995</v>
      </c>
    </row>
    <row r="118" spans="1:9" x14ac:dyDescent="0.3">
      <c r="A118" s="26" t="s">
        <v>293</v>
      </c>
      <c r="B118" s="27" t="s">
        <v>318</v>
      </c>
      <c r="C118" s="31">
        <f t="shared" si="10"/>
        <v>2402.4</v>
      </c>
      <c r="D118" s="31">
        <f t="shared" si="11"/>
        <v>6632.52</v>
      </c>
      <c r="E118" s="48">
        <f t="shared" si="12"/>
        <v>1710</v>
      </c>
      <c r="F118" s="31">
        <f t="shared" si="13"/>
        <v>582.91999999999996</v>
      </c>
      <c r="G118" s="31">
        <f t="shared" si="14"/>
        <v>38.4</v>
      </c>
      <c r="H118" s="31">
        <f t="shared" si="15"/>
        <v>0</v>
      </c>
      <c r="I118" s="31">
        <f t="shared" si="16"/>
        <v>11366.24</v>
      </c>
    </row>
    <row r="119" spans="1:9" x14ac:dyDescent="0.3">
      <c r="A119" s="26" t="s">
        <v>294</v>
      </c>
      <c r="B119" s="27" t="s">
        <v>319</v>
      </c>
      <c r="C119" s="31">
        <f t="shared" si="10"/>
        <v>2814.5000000000005</v>
      </c>
      <c r="D119" s="31">
        <f t="shared" si="11"/>
        <v>9906.98</v>
      </c>
      <c r="E119" s="48">
        <f t="shared" si="12"/>
        <v>1379.6999999999998</v>
      </c>
      <c r="F119" s="31">
        <f t="shared" si="13"/>
        <v>861.83999999999992</v>
      </c>
      <c r="G119" s="31">
        <f t="shared" si="14"/>
        <v>56.600000000000009</v>
      </c>
      <c r="H119" s="31">
        <f t="shared" si="15"/>
        <v>0</v>
      </c>
      <c r="I119" s="31">
        <f t="shared" si="16"/>
        <v>15019.619999999999</v>
      </c>
    </row>
    <row r="120" spans="1:9" x14ac:dyDescent="0.3">
      <c r="A120" s="26" t="s">
        <v>295</v>
      </c>
      <c r="B120" s="27" t="s">
        <v>320</v>
      </c>
      <c r="C120" s="31">
        <f t="shared" si="10"/>
        <v>1945.45</v>
      </c>
      <c r="D120" s="31">
        <f t="shared" si="11"/>
        <v>5339</v>
      </c>
      <c r="E120" s="48">
        <f t="shared" si="12"/>
        <v>469.79999999999995</v>
      </c>
      <c r="F120" s="31">
        <f t="shared" si="13"/>
        <v>469.29999999999995</v>
      </c>
      <c r="G120" s="31">
        <f t="shared" si="14"/>
        <v>30.8</v>
      </c>
      <c r="H120" s="31">
        <f t="shared" si="15"/>
        <v>0</v>
      </c>
      <c r="I120" s="31">
        <f t="shared" si="16"/>
        <v>8254.35</v>
      </c>
    </row>
    <row r="121" spans="1:9" x14ac:dyDescent="0.3">
      <c r="A121" s="26" t="s">
        <v>296</v>
      </c>
      <c r="B121" s="27" t="s">
        <v>321</v>
      </c>
      <c r="C121" s="31">
        <f t="shared" si="10"/>
        <v>4093.05</v>
      </c>
      <c r="D121" s="31">
        <f t="shared" si="11"/>
        <v>10636.96</v>
      </c>
      <c r="E121" s="48">
        <f t="shared" si="12"/>
        <v>2368.8000000000002</v>
      </c>
      <c r="F121" s="31">
        <f t="shared" si="13"/>
        <v>910.48</v>
      </c>
      <c r="G121" s="31">
        <f t="shared" si="14"/>
        <v>60</v>
      </c>
      <c r="H121" s="31">
        <f t="shared" si="15"/>
        <v>500</v>
      </c>
      <c r="I121" s="31">
        <f t="shared" si="16"/>
        <v>18569.29</v>
      </c>
    </row>
    <row r="122" spans="1:9" x14ac:dyDescent="0.3">
      <c r="A122" s="26" t="s">
        <v>297</v>
      </c>
      <c r="B122" s="27" t="s">
        <v>322</v>
      </c>
      <c r="C122" s="31">
        <f t="shared" si="10"/>
        <v>1289.5999999999999</v>
      </c>
      <c r="D122" s="31">
        <f t="shared" si="11"/>
        <v>2617.8200000000002</v>
      </c>
      <c r="E122" s="48">
        <f t="shared" si="12"/>
        <v>1347.3</v>
      </c>
      <c r="F122" s="31">
        <f t="shared" si="13"/>
        <v>230.28</v>
      </c>
      <c r="G122" s="31">
        <f t="shared" si="14"/>
        <v>15.2</v>
      </c>
      <c r="H122" s="31">
        <f t="shared" si="15"/>
        <v>200</v>
      </c>
      <c r="I122" s="31">
        <f t="shared" si="16"/>
        <v>5700.2000000000007</v>
      </c>
    </row>
    <row r="123" spans="1:9" ht="12.9" customHeight="1" x14ac:dyDescent="0.3">
      <c r="A123" s="26" t="s">
        <v>298</v>
      </c>
      <c r="B123" s="27" t="s">
        <v>323</v>
      </c>
      <c r="C123" s="31">
        <f t="shared" si="10"/>
        <v>1658.8</v>
      </c>
      <c r="D123" s="31">
        <f t="shared" si="11"/>
        <v>3077.24</v>
      </c>
      <c r="E123" s="48">
        <f t="shared" si="12"/>
        <v>333</v>
      </c>
      <c r="F123" s="31">
        <f t="shared" si="13"/>
        <v>267.52</v>
      </c>
      <c r="G123" s="31">
        <f t="shared" si="14"/>
        <v>17.599999999999998</v>
      </c>
      <c r="H123" s="31">
        <f t="shared" si="15"/>
        <v>0</v>
      </c>
      <c r="I123" s="31">
        <f t="shared" si="16"/>
        <v>5354.16</v>
      </c>
    </row>
    <row r="124" spans="1:9" ht="12.9" customHeight="1" x14ac:dyDescent="0.3">
      <c r="A124" s="26" t="s">
        <v>299</v>
      </c>
      <c r="B124" s="27" t="s">
        <v>324</v>
      </c>
      <c r="C124" s="31">
        <f t="shared" si="10"/>
        <v>463.45</v>
      </c>
      <c r="D124" s="31">
        <f t="shared" si="11"/>
        <v>1210.3</v>
      </c>
      <c r="E124" s="48">
        <f t="shared" si="12"/>
        <v>75.600000000000009</v>
      </c>
      <c r="F124" s="31">
        <f t="shared" si="13"/>
        <v>106.4</v>
      </c>
      <c r="G124" s="31">
        <f t="shared" si="14"/>
        <v>7.0000000000000009</v>
      </c>
      <c r="H124" s="31">
        <f t="shared" si="15"/>
        <v>0</v>
      </c>
      <c r="I124" s="31">
        <f t="shared" si="16"/>
        <v>1862.75</v>
      </c>
    </row>
    <row r="125" spans="1:9" ht="12.9" customHeight="1" x14ac:dyDescent="0.3">
      <c r="A125" s="26" t="s">
        <v>300</v>
      </c>
      <c r="B125" s="27" t="s">
        <v>325</v>
      </c>
      <c r="C125" s="31">
        <f t="shared" si="10"/>
        <v>562.25</v>
      </c>
      <c r="D125" s="31">
        <f t="shared" si="11"/>
        <v>1210.3</v>
      </c>
      <c r="E125" s="48">
        <f t="shared" si="12"/>
        <v>378</v>
      </c>
      <c r="F125" s="31">
        <f t="shared" si="13"/>
        <v>106.4</v>
      </c>
      <c r="G125" s="31">
        <f t="shared" si="14"/>
        <v>7.0000000000000009</v>
      </c>
      <c r="H125" s="31">
        <f t="shared" si="15"/>
        <v>0</v>
      </c>
      <c r="I125" s="31">
        <f t="shared" si="16"/>
        <v>2263.9499999999998</v>
      </c>
    </row>
    <row r="126" spans="1:9" ht="12.9" customHeight="1" x14ac:dyDescent="0.3">
      <c r="A126" s="26" t="s">
        <v>301</v>
      </c>
      <c r="B126" s="27" t="s">
        <v>326</v>
      </c>
      <c r="C126" s="31">
        <f t="shared" si="10"/>
        <v>958.10000000000014</v>
      </c>
      <c r="D126" s="31">
        <f t="shared" si="11"/>
        <v>3593.2799999999997</v>
      </c>
      <c r="E126" s="48">
        <f t="shared" si="12"/>
        <v>1314.9</v>
      </c>
      <c r="F126" s="31">
        <f t="shared" si="13"/>
        <v>308.18</v>
      </c>
      <c r="G126" s="31">
        <f t="shared" si="14"/>
        <v>20.200000000000003</v>
      </c>
      <c r="H126" s="31">
        <f t="shared" si="15"/>
        <v>103</v>
      </c>
      <c r="I126" s="31">
        <f t="shared" si="16"/>
        <v>6297.66</v>
      </c>
    </row>
    <row r="127" spans="1:9" x14ac:dyDescent="0.3">
      <c r="A127" s="26" t="s">
        <v>302</v>
      </c>
      <c r="B127" s="27" t="s">
        <v>327</v>
      </c>
      <c r="C127" s="31">
        <f t="shared" si="10"/>
        <v>4006.6</v>
      </c>
      <c r="D127" s="31">
        <f t="shared" si="11"/>
        <v>13092.9</v>
      </c>
      <c r="E127" s="48">
        <f t="shared" si="12"/>
        <v>655.19999999999993</v>
      </c>
      <c r="F127" s="31">
        <f t="shared" si="13"/>
        <v>1132.78</v>
      </c>
      <c r="G127" s="31">
        <f t="shared" si="14"/>
        <v>74.599999999999994</v>
      </c>
      <c r="H127" s="31">
        <f t="shared" si="15"/>
        <v>408</v>
      </c>
      <c r="I127" s="31">
        <f t="shared" si="16"/>
        <v>19370.079999999998</v>
      </c>
    </row>
    <row r="128" spans="1:9" x14ac:dyDescent="0.3">
      <c r="A128" s="26" t="s">
        <v>303</v>
      </c>
      <c r="B128" s="27" t="s">
        <v>315</v>
      </c>
      <c r="C128" s="31">
        <f t="shared" si="10"/>
        <v>2340</v>
      </c>
      <c r="D128" s="31">
        <f t="shared" si="11"/>
        <v>4460.82</v>
      </c>
      <c r="E128" s="48">
        <f t="shared" si="12"/>
        <v>486.00000000000006</v>
      </c>
      <c r="F128" s="31">
        <f t="shared" si="13"/>
        <v>392.16</v>
      </c>
      <c r="G128" s="31">
        <f t="shared" si="14"/>
        <v>25.8</v>
      </c>
      <c r="H128" s="31">
        <f t="shared" si="15"/>
        <v>0</v>
      </c>
      <c r="I128" s="31">
        <f t="shared" si="16"/>
        <v>7704.78</v>
      </c>
    </row>
    <row r="129" spans="1:9" ht="14.1" customHeight="1" x14ac:dyDescent="0.3">
      <c r="A129" s="26" t="s">
        <v>328</v>
      </c>
      <c r="B129" s="27" t="s">
        <v>329</v>
      </c>
      <c r="C129" s="31">
        <f t="shared" si="10"/>
        <v>1378.0000000000002</v>
      </c>
      <c r="D129" s="31">
        <f t="shared" si="11"/>
        <v>5392.2</v>
      </c>
      <c r="E129" s="48">
        <f t="shared" si="12"/>
        <v>1182.6000000000001</v>
      </c>
      <c r="F129" s="31">
        <f t="shared" si="13"/>
        <v>463.21999999999997</v>
      </c>
      <c r="G129" s="31">
        <f t="shared" si="14"/>
        <v>30.4</v>
      </c>
      <c r="H129" s="31">
        <f t="shared" si="15"/>
        <v>450</v>
      </c>
      <c r="I129" s="31">
        <f t="shared" si="16"/>
        <v>8896.42</v>
      </c>
    </row>
    <row r="130" spans="1:9" ht="27" customHeight="1" x14ac:dyDescent="0.3">
      <c r="I130" s="36"/>
    </row>
    <row r="131" spans="1:9" ht="14.1" customHeight="1" x14ac:dyDescent="0.3">
      <c r="A131" s="69" t="s">
        <v>24</v>
      </c>
      <c r="B131" s="69"/>
      <c r="C131" s="69"/>
      <c r="D131" s="69"/>
      <c r="E131" s="69"/>
      <c r="F131" s="69"/>
      <c r="G131" s="69"/>
      <c r="H131" s="69"/>
      <c r="I131" s="69"/>
    </row>
    <row r="132" spans="1:9" ht="14.1" customHeight="1" x14ac:dyDescent="0.3">
      <c r="A132" s="70" t="s">
        <v>279</v>
      </c>
      <c r="B132" s="70"/>
      <c r="C132" s="70"/>
      <c r="D132" s="70"/>
      <c r="E132" s="70"/>
      <c r="F132" s="70"/>
      <c r="G132" s="70"/>
      <c r="H132" s="70"/>
      <c r="I132" s="70"/>
    </row>
    <row r="133" spans="1:9" ht="14.1" customHeight="1" x14ac:dyDescent="0.3">
      <c r="A133" s="72" t="s">
        <v>25</v>
      </c>
      <c r="B133" s="73" t="s">
        <v>26</v>
      </c>
      <c r="C133" s="73"/>
      <c r="D133" s="73"/>
    </row>
    <row r="134" spans="1:9" ht="14.1" customHeight="1" x14ac:dyDescent="0.3">
      <c r="A134" s="68" t="s">
        <v>27</v>
      </c>
      <c r="B134" s="68"/>
      <c r="C134" s="68"/>
      <c r="D134" s="68"/>
      <c r="E134" s="68"/>
      <c r="F134" s="68"/>
    </row>
    <row r="135" spans="1:9" ht="14.1" customHeight="1" x14ac:dyDescent="0.3">
      <c r="A135" s="68" t="s">
        <v>28</v>
      </c>
      <c r="B135" s="68" t="s">
        <v>29</v>
      </c>
      <c r="C135" s="68"/>
      <c r="D135" s="68"/>
      <c r="E135" s="68"/>
      <c r="F135" s="68"/>
    </row>
    <row r="136" spans="1:9" ht="14.1" customHeight="1" x14ac:dyDescent="0.3">
      <c r="A136" s="68"/>
      <c r="B136" s="68" t="s">
        <v>30</v>
      </c>
      <c r="C136" s="68"/>
      <c r="D136" s="68"/>
      <c r="E136" s="68"/>
      <c r="F136" s="68"/>
    </row>
    <row r="137" spans="1:9" ht="14.1" customHeight="1" x14ac:dyDescent="0.3">
      <c r="A137" s="68"/>
      <c r="B137" s="68" t="s">
        <v>31</v>
      </c>
      <c r="C137" s="68"/>
      <c r="D137" s="68"/>
      <c r="E137" s="68"/>
      <c r="F137" s="68"/>
    </row>
    <row r="138" spans="1:9" ht="14.1" customHeight="1" x14ac:dyDescent="0.3">
      <c r="A138" s="68" t="s">
        <v>32</v>
      </c>
      <c r="B138" s="68" t="s">
        <v>33</v>
      </c>
      <c r="C138" s="68"/>
      <c r="D138" s="68"/>
      <c r="E138" s="68"/>
      <c r="F138" s="68"/>
    </row>
    <row r="139" spans="1:9" ht="14.1" customHeight="1" x14ac:dyDescent="0.3">
      <c r="A139" s="68"/>
      <c r="B139" s="68" t="s">
        <v>34</v>
      </c>
      <c r="C139" s="68"/>
      <c r="D139" s="68"/>
      <c r="E139" s="68"/>
      <c r="F139" s="68"/>
    </row>
    <row r="140" spans="1:9" ht="27" customHeight="1" x14ac:dyDescent="0.3">
      <c r="A140" s="68"/>
      <c r="B140" s="68" t="s">
        <v>35</v>
      </c>
      <c r="C140" s="68"/>
      <c r="D140" s="68"/>
      <c r="E140" s="68"/>
      <c r="F140" s="68"/>
    </row>
    <row r="141" spans="1:9" x14ac:dyDescent="0.3">
      <c r="A141" s="68"/>
      <c r="B141" s="68" t="s">
        <v>36</v>
      </c>
      <c r="C141" s="68"/>
      <c r="D141" s="68"/>
      <c r="E141" s="68"/>
      <c r="F141" s="68"/>
    </row>
    <row r="142" spans="1:9" ht="31.95" customHeight="1" x14ac:dyDescent="0.3">
      <c r="A142" s="68"/>
      <c r="B142" s="71" t="s">
        <v>37</v>
      </c>
      <c r="C142" s="71"/>
      <c r="D142" s="71"/>
      <c r="E142" s="71"/>
      <c r="F142" s="71"/>
    </row>
  </sheetData>
  <mergeCells count="53"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G19" sqref="G19"/>
    </sheetView>
  </sheetViews>
  <sheetFormatPr defaultRowHeight="14.4" x14ac:dyDescent="0.3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3">
      <c r="A1" s="91" t="s">
        <v>38</v>
      </c>
      <c r="B1" s="91"/>
      <c r="C1" s="91"/>
      <c r="D1" s="91"/>
      <c r="E1" s="91"/>
    </row>
    <row r="2" spans="1:9" ht="14.1" customHeight="1" x14ac:dyDescent="0.3">
      <c r="A2" s="21"/>
      <c r="B2" s="21"/>
      <c r="C2" s="21"/>
      <c r="D2" s="21"/>
      <c r="E2" s="21"/>
    </row>
    <row r="3" spans="1:9" ht="41.1" customHeight="1" x14ac:dyDescent="0.3">
      <c r="A3" s="78" t="s">
        <v>39</v>
      </c>
      <c r="B3" s="89" t="s">
        <v>40</v>
      </c>
      <c r="C3" s="90" t="s">
        <v>41</v>
      </c>
      <c r="D3" s="89" t="s">
        <v>42</v>
      </c>
      <c r="E3" s="90" t="s">
        <v>43</v>
      </c>
    </row>
    <row r="4" spans="1:9" ht="13.65" customHeight="1" x14ac:dyDescent="0.3">
      <c r="A4" s="80"/>
      <c r="B4" s="5" t="s">
        <v>44</v>
      </c>
      <c r="C4" s="5" t="s">
        <v>45</v>
      </c>
      <c r="D4" s="5" t="s">
        <v>46</v>
      </c>
      <c r="E4" s="5" t="s">
        <v>47</v>
      </c>
    </row>
    <row r="5" spans="1:9" ht="15" customHeight="1" x14ac:dyDescent="0.3">
      <c r="A5" s="16" t="s">
        <v>48</v>
      </c>
      <c r="B5" s="52">
        <f>Sheet1!D36</f>
        <v>320.20999999999998</v>
      </c>
      <c r="C5" s="53">
        <f>B5*16.9</f>
        <v>5411.5489999999991</v>
      </c>
      <c r="D5" s="54"/>
      <c r="E5" s="54"/>
      <c r="F5" s="14"/>
      <c r="G5" s="14"/>
      <c r="H5" s="14"/>
      <c r="I5" s="14"/>
    </row>
    <row r="6" spans="1:9" ht="15" customHeight="1" x14ac:dyDescent="0.3">
      <c r="A6" s="7" t="s">
        <v>49</v>
      </c>
      <c r="B6" s="55">
        <f>Sheet1!F36*0.35</f>
        <v>107.17874999999998</v>
      </c>
      <c r="C6" s="51">
        <f>B6*10</f>
        <v>1071.7874999999999</v>
      </c>
      <c r="D6" s="51"/>
      <c r="E6" s="51"/>
    </row>
    <row r="7" spans="1:9" ht="15" customHeight="1" x14ac:dyDescent="0.3">
      <c r="A7" s="7" t="s">
        <v>50</v>
      </c>
      <c r="B7" s="50"/>
      <c r="C7" s="50"/>
      <c r="D7" s="50"/>
      <c r="E7" s="50"/>
    </row>
    <row r="8" spans="1:9" ht="15" customHeight="1" x14ac:dyDescent="0.3">
      <c r="A8" s="7" t="s">
        <v>51</v>
      </c>
      <c r="B8" s="55"/>
      <c r="C8" s="51"/>
      <c r="D8" s="51"/>
      <c r="E8" s="51"/>
    </row>
    <row r="9" spans="1:9" ht="15" customHeight="1" x14ac:dyDescent="0.3">
      <c r="A9" s="7" t="s">
        <v>52</v>
      </c>
      <c r="B9" s="50"/>
      <c r="C9" s="50"/>
      <c r="D9" s="50"/>
      <c r="E9" s="50"/>
    </row>
    <row r="10" spans="1:9" ht="15" customHeight="1" x14ac:dyDescent="0.3">
      <c r="A10" s="7" t="s">
        <v>53</v>
      </c>
      <c r="B10" s="55"/>
      <c r="C10" s="51"/>
      <c r="D10" s="51"/>
      <c r="E10" s="51"/>
    </row>
    <row r="11" spans="1:9" ht="15" customHeight="1" x14ac:dyDescent="0.3">
      <c r="A11" s="7" t="s">
        <v>54</v>
      </c>
      <c r="B11" s="50"/>
      <c r="C11" s="50"/>
      <c r="D11" s="50"/>
      <c r="E11" s="50"/>
    </row>
    <row r="12" spans="1:9" ht="15" customHeight="1" x14ac:dyDescent="0.3">
      <c r="A12" s="7" t="s">
        <v>55</v>
      </c>
      <c r="B12" s="55"/>
      <c r="C12" s="51"/>
      <c r="D12" s="51"/>
      <c r="E12" s="51"/>
    </row>
    <row r="13" spans="1:9" ht="15" customHeight="1" x14ac:dyDescent="0.3">
      <c r="A13" s="7" t="s">
        <v>56</v>
      </c>
      <c r="B13" s="50"/>
      <c r="C13" s="50"/>
      <c r="D13" s="56"/>
      <c r="E13" s="56"/>
      <c r="F13" s="13"/>
    </row>
    <row r="14" spans="1:9" ht="15" customHeight="1" x14ac:dyDescent="0.3">
      <c r="A14" s="7" t="s">
        <v>57</v>
      </c>
      <c r="B14" s="55"/>
      <c r="C14" s="51"/>
      <c r="D14" s="51"/>
      <c r="E14" s="51"/>
    </row>
    <row r="15" spans="1:9" ht="15" customHeight="1" x14ac:dyDescent="0.3">
      <c r="A15" s="7" t="s">
        <v>58</v>
      </c>
      <c r="B15" s="50">
        <f>Sheet1!C36</f>
        <v>133.93</v>
      </c>
      <c r="C15" s="50">
        <f>B15*25</f>
        <v>3348.25</v>
      </c>
      <c r="D15" s="50"/>
      <c r="E15" s="50"/>
    </row>
    <row r="16" spans="1:9" ht="15" customHeight="1" x14ac:dyDescent="0.3">
      <c r="A16" s="7" t="s">
        <v>59</v>
      </c>
      <c r="B16" s="55"/>
      <c r="C16" s="51"/>
      <c r="D16" s="51"/>
      <c r="E16" s="51"/>
    </row>
    <row r="17" spans="1:5" ht="15" customHeight="1" x14ac:dyDescent="0.3">
      <c r="A17" s="7" t="s">
        <v>60</v>
      </c>
      <c r="B17" s="50"/>
      <c r="C17" s="50"/>
      <c r="D17" s="50"/>
      <c r="E17" s="50"/>
    </row>
    <row r="18" spans="1:5" ht="15" customHeight="1" x14ac:dyDescent="0.3">
      <c r="A18" s="6" t="s">
        <v>269</v>
      </c>
      <c r="B18" s="57"/>
      <c r="C18" s="58"/>
      <c r="D18" s="58">
        <f>Sheet1!E36</f>
        <v>26.539000000000005</v>
      </c>
      <c r="E18" s="58">
        <f>D18*50</f>
        <v>1326.9500000000003</v>
      </c>
    </row>
    <row r="19" spans="1:5" ht="15" customHeight="1" x14ac:dyDescent="0.3">
      <c r="A19" s="9" t="s">
        <v>270</v>
      </c>
      <c r="B19" s="55">
        <f>Sheet1!G36</f>
        <v>3.3200000000000007</v>
      </c>
      <c r="C19" s="59">
        <f>100*B19</f>
        <v>332.00000000000006</v>
      </c>
      <c r="D19" s="51"/>
      <c r="E19" s="51"/>
    </row>
    <row r="20" spans="1:5" ht="15" customHeight="1" x14ac:dyDescent="0.3">
      <c r="A20" s="7" t="s">
        <v>61</v>
      </c>
      <c r="B20" s="60"/>
      <c r="C20" s="51"/>
      <c r="D20" s="51"/>
      <c r="E20" s="51"/>
    </row>
    <row r="21" spans="1:5" ht="15" customHeight="1" x14ac:dyDescent="0.3">
      <c r="A21" s="7" t="s">
        <v>62</v>
      </c>
      <c r="B21" s="57"/>
      <c r="C21" s="61"/>
      <c r="D21" s="62">
        <f>Sheet1!H36</f>
        <v>20.509999999999998</v>
      </c>
      <c r="E21" s="61">
        <f>D21*30</f>
        <v>615.29999999999995</v>
      </c>
    </row>
    <row r="22" spans="1:5" ht="15" customHeight="1" x14ac:dyDescent="0.3">
      <c r="A22" s="7" t="s">
        <v>63</v>
      </c>
      <c r="B22" s="61"/>
      <c r="C22" s="61" t="s">
        <v>64</v>
      </c>
      <c r="D22" s="61" t="s">
        <v>65</v>
      </c>
      <c r="E22" s="61"/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Normal="100" workbookViewId="0">
      <selection activeCell="D6" sqref="D6"/>
    </sheetView>
  </sheetViews>
  <sheetFormatPr defaultRowHeight="14.4" x14ac:dyDescent="0.3"/>
  <cols>
    <col min="1" max="1" width="27.88671875" customWidth="1"/>
    <col min="2" max="2" width="20"/>
    <col min="3" max="3" width="16"/>
    <col min="4" max="4" width="20"/>
    <col min="5" max="5" width="15"/>
  </cols>
  <sheetData>
    <row r="1" spans="1:11" ht="14.1" customHeight="1" x14ac:dyDescent="0.3">
      <c r="A1" s="94" t="s">
        <v>277</v>
      </c>
      <c r="B1" s="91"/>
      <c r="C1" s="91"/>
      <c r="D1" s="91"/>
      <c r="E1" s="91"/>
    </row>
    <row r="2" spans="1:11" ht="14.1" customHeight="1" x14ac:dyDescent="0.3">
      <c r="A2" s="21"/>
      <c r="B2" s="21"/>
      <c r="C2" s="21"/>
      <c r="D2" s="21"/>
      <c r="E2" s="21"/>
    </row>
    <row r="3" spans="1:11" ht="43.35" customHeight="1" x14ac:dyDescent="0.3">
      <c r="A3" s="78" t="s">
        <v>66</v>
      </c>
      <c r="B3" s="92" t="s">
        <v>271</v>
      </c>
      <c r="C3" s="93" t="s">
        <v>67</v>
      </c>
      <c r="D3" s="92" t="s">
        <v>272</v>
      </c>
      <c r="E3" s="93" t="s">
        <v>2</v>
      </c>
    </row>
    <row r="4" spans="1:11" ht="14.1" customHeight="1" x14ac:dyDescent="0.3">
      <c r="A4" s="80"/>
      <c r="B4" s="5" t="s">
        <v>68</v>
      </c>
      <c r="C4" s="5" t="s">
        <v>69</v>
      </c>
      <c r="D4" s="5" t="s">
        <v>70</v>
      </c>
      <c r="E4" s="5" t="s">
        <v>71</v>
      </c>
    </row>
    <row r="5" spans="1:11" ht="15" customHeight="1" x14ac:dyDescent="0.3">
      <c r="A5" s="7" t="s">
        <v>72</v>
      </c>
      <c r="B5" s="4" t="s">
        <v>73</v>
      </c>
      <c r="C5" s="4" t="s">
        <v>74</v>
      </c>
      <c r="D5" s="4" t="s">
        <v>75</v>
      </c>
      <c r="E5" s="4" t="s">
        <v>76</v>
      </c>
    </row>
    <row r="6" spans="1:11" ht="15" customHeight="1" x14ac:dyDescent="0.3">
      <c r="A6" s="7" t="s">
        <v>77</v>
      </c>
      <c r="B6" s="8" t="s">
        <v>78</v>
      </c>
      <c r="C6" s="32" t="s">
        <v>79</v>
      </c>
      <c r="D6" s="65">
        <v>160.55000000000001</v>
      </c>
      <c r="E6" s="65">
        <f>D6*143</f>
        <v>22958.65</v>
      </c>
      <c r="G6" s="66"/>
      <c r="H6" s="66"/>
      <c r="I6" s="66"/>
    </row>
    <row r="7" spans="1:11" ht="15" customHeight="1" x14ac:dyDescent="0.3">
      <c r="A7" s="7" t="s">
        <v>80</v>
      </c>
      <c r="B7" s="4" t="s">
        <v>81</v>
      </c>
      <c r="C7" s="33" t="s">
        <v>82</v>
      </c>
      <c r="D7" s="4" t="s">
        <v>83</v>
      </c>
      <c r="E7" s="4" t="s">
        <v>84</v>
      </c>
      <c r="G7" s="66"/>
    </row>
    <row r="8" spans="1:11" ht="15" customHeight="1" x14ac:dyDescent="0.3">
      <c r="A8" s="7" t="s">
        <v>85</v>
      </c>
      <c r="B8" s="8" t="s">
        <v>86</v>
      </c>
      <c r="C8" s="8" t="s">
        <v>87</v>
      </c>
      <c r="D8" s="8" t="s">
        <v>88</v>
      </c>
      <c r="E8" s="8" t="s">
        <v>89</v>
      </c>
    </row>
    <row r="9" spans="1:11" ht="15" customHeight="1" x14ac:dyDescent="0.3">
      <c r="A9" s="7" t="s">
        <v>90</v>
      </c>
      <c r="B9" s="4" t="s">
        <v>91</v>
      </c>
      <c r="C9" s="4" t="s">
        <v>92</v>
      </c>
      <c r="D9" s="4" t="s">
        <v>93</v>
      </c>
      <c r="E9" s="4" t="s">
        <v>94</v>
      </c>
    </row>
    <row r="10" spans="1:11" ht="15" customHeight="1" x14ac:dyDescent="0.3">
      <c r="A10" s="7" t="s">
        <v>95</v>
      </c>
      <c r="B10" s="8" t="s">
        <v>96</v>
      </c>
      <c r="C10" s="8" t="s">
        <v>97</v>
      </c>
      <c r="D10" s="8" t="s">
        <v>98</v>
      </c>
      <c r="E10" s="8" t="s">
        <v>99</v>
      </c>
    </row>
    <row r="11" spans="1:11" ht="15" customHeight="1" x14ac:dyDescent="0.3">
      <c r="A11" s="7" t="s">
        <v>100</v>
      </c>
      <c r="B11" s="4" t="s">
        <v>101</v>
      </c>
      <c r="C11" s="4" t="s">
        <v>102</v>
      </c>
      <c r="D11" s="4" t="s">
        <v>103</v>
      </c>
      <c r="E11" s="4" t="s">
        <v>104</v>
      </c>
      <c r="K11" s="57"/>
    </row>
    <row r="12" spans="1:11" ht="15" customHeight="1" x14ac:dyDescent="0.3">
      <c r="A12" s="7" t="s">
        <v>105</v>
      </c>
      <c r="B12" s="8" t="s">
        <v>106</v>
      </c>
      <c r="C12" s="8" t="s">
        <v>107</v>
      </c>
      <c r="D12" s="8" t="s">
        <v>108</v>
      </c>
      <c r="E12" s="8" t="s">
        <v>109</v>
      </c>
    </row>
    <row r="13" spans="1:11" ht="15" customHeight="1" x14ac:dyDescent="0.3">
      <c r="A13" s="7" t="s">
        <v>110</v>
      </c>
      <c r="B13" s="4" t="s">
        <v>111</v>
      </c>
      <c r="C13" s="4" t="s">
        <v>112</v>
      </c>
      <c r="D13" s="4" t="s">
        <v>113</v>
      </c>
      <c r="E13" s="4" t="s">
        <v>114</v>
      </c>
    </row>
    <row r="14" spans="1:11" ht="15" customHeight="1" x14ac:dyDescent="0.3">
      <c r="A14" s="6" t="s">
        <v>115</v>
      </c>
      <c r="B14" s="8" t="s">
        <v>116</v>
      </c>
      <c r="C14" s="8" t="s">
        <v>117</v>
      </c>
      <c r="D14" s="8" t="s">
        <v>118</v>
      </c>
      <c r="E14" s="8" t="s">
        <v>119</v>
      </c>
    </row>
    <row r="15" spans="1:11" ht="15" customHeight="1" x14ac:dyDescent="0.3">
      <c r="A15" s="7" t="s">
        <v>120</v>
      </c>
      <c r="B15" s="4" t="s">
        <v>121</v>
      </c>
      <c r="C15" s="4" t="s">
        <v>122</v>
      </c>
      <c r="D15" s="4" t="s">
        <v>123</v>
      </c>
      <c r="E15" s="4" t="s">
        <v>124</v>
      </c>
    </row>
    <row r="16" spans="1:11" ht="15" customHeight="1" x14ac:dyDescent="0.3">
      <c r="A16" s="16" t="s">
        <v>125</v>
      </c>
      <c r="B16" s="18" t="s">
        <v>126</v>
      </c>
      <c r="C16" s="18" t="s">
        <v>127</v>
      </c>
      <c r="D16" s="18" t="s">
        <v>128</v>
      </c>
      <c r="E16" s="18" t="s">
        <v>129</v>
      </c>
      <c r="F16" s="14"/>
      <c r="G16" s="14"/>
      <c r="H16" s="14"/>
      <c r="I16" s="14"/>
    </row>
    <row r="17" spans="1:6" ht="15" customHeight="1" x14ac:dyDescent="0.3">
      <c r="A17" s="7" t="s">
        <v>130</v>
      </c>
      <c r="B17" s="4" t="s">
        <v>131</v>
      </c>
      <c r="C17" s="4" t="s">
        <v>132</v>
      </c>
      <c r="D17" s="4" t="s">
        <v>133</v>
      </c>
      <c r="E17" s="4" t="s">
        <v>134</v>
      </c>
    </row>
    <row r="18" spans="1:6" ht="15" customHeight="1" x14ac:dyDescent="0.3">
      <c r="A18" s="6" t="s">
        <v>269</v>
      </c>
      <c r="B18" s="2" t="s">
        <v>135</v>
      </c>
      <c r="C18" s="2" t="s">
        <v>136</v>
      </c>
      <c r="D18" s="2" t="s">
        <v>137</v>
      </c>
      <c r="E18" s="2" t="s">
        <v>138</v>
      </c>
    </row>
    <row r="19" spans="1:6" ht="15" customHeight="1" x14ac:dyDescent="0.3">
      <c r="A19" s="9" t="s">
        <v>270</v>
      </c>
      <c r="B19" s="8" t="s">
        <v>139</v>
      </c>
      <c r="C19" s="8" t="s">
        <v>140</v>
      </c>
      <c r="D19" s="8" t="s">
        <v>141</v>
      </c>
      <c r="E19" s="8" t="s">
        <v>142</v>
      </c>
    </row>
    <row r="20" spans="1:6" ht="15" customHeight="1" x14ac:dyDescent="0.3">
      <c r="A20" s="7" t="s">
        <v>143</v>
      </c>
      <c r="B20" s="8" t="s">
        <v>144</v>
      </c>
      <c r="C20" s="8" t="s">
        <v>145</v>
      </c>
      <c r="D20" s="8" t="s">
        <v>146</v>
      </c>
      <c r="E20" s="8" t="s">
        <v>147</v>
      </c>
    </row>
    <row r="21" spans="1:6" ht="15" customHeight="1" x14ac:dyDescent="0.3">
      <c r="A21" s="7" t="s">
        <v>148</v>
      </c>
      <c r="B21" s="8" t="s">
        <v>149</v>
      </c>
      <c r="C21" s="4" t="s">
        <v>150</v>
      </c>
      <c r="D21" s="8" t="s">
        <v>151</v>
      </c>
      <c r="E21" s="4" t="s">
        <v>152</v>
      </c>
    </row>
    <row r="22" spans="1:6" ht="15" customHeight="1" x14ac:dyDescent="0.3">
      <c r="A22" s="7" t="s">
        <v>153</v>
      </c>
      <c r="B22" s="4" t="s">
        <v>154</v>
      </c>
      <c r="C22" s="4" t="s">
        <v>155</v>
      </c>
      <c r="D22" s="4" t="s">
        <v>156</v>
      </c>
      <c r="E22" s="4" t="s">
        <v>157</v>
      </c>
    </row>
    <row r="23" spans="1:6" x14ac:dyDescent="0.3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workbookViewId="0">
      <selection activeCell="Q11" sqref="Q11"/>
    </sheetView>
  </sheetViews>
  <sheetFormatPr defaultRowHeight="14.4" x14ac:dyDescent="0.3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3">
      <c r="A1" s="94" t="s">
        <v>278</v>
      </c>
      <c r="B1" s="91"/>
      <c r="C1" s="91"/>
      <c r="D1" s="91"/>
      <c r="E1" s="91"/>
    </row>
    <row r="2" spans="1:18" ht="14.1" customHeight="1" x14ac:dyDescent="0.3">
      <c r="A2" s="95" t="s">
        <v>158</v>
      </c>
      <c r="B2" s="95"/>
      <c r="C2" s="95"/>
      <c r="D2" s="95"/>
      <c r="E2" s="95"/>
      <c r="F2" s="95"/>
      <c r="G2" s="95"/>
      <c r="H2" s="95"/>
      <c r="I2" s="95"/>
    </row>
    <row r="3" spans="1:18" ht="54" customHeight="1" x14ac:dyDescent="0.3">
      <c r="A3" s="78" t="s">
        <v>159</v>
      </c>
      <c r="B3" s="89" t="s">
        <v>160</v>
      </c>
      <c r="C3" s="90" t="s">
        <v>161</v>
      </c>
      <c r="D3" s="89" t="s">
        <v>162</v>
      </c>
      <c r="E3" s="90" t="s">
        <v>163</v>
      </c>
    </row>
    <row r="4" spans="1:18" ht="14.1" customHeight="1" x14ac:dyDescent="0.3">
      <c r="A4" s="80"/>
      <c r="B4" s="5" t="s">
        <v>164</v>
      </c>
      <c r="C4" s="5" t="s">
        <v>165</v>
      </c>
      <c r="D4" s="5" t="s">
        <v>166</v>
      </c>
      <c r="E4" s="5" t="s">
        <v>167</v>
      </c>
    </row>
    <row r="5" spans="1:18" ht="15" customHeight="1" x14ac:dyDescent="0.3">
      <c r="A5" s="7" t="s">
        <v>168</v>
      </c>
      <c r="B5" s="8" t="s">
        <v>169</v>
      </c>
      <c r="C5" s="8" t="s">
        <v>170</v>
      </c>
      <c r="D5" s="32"/>
      <c r="E5" s="32"/>
    </row>
    <row r="6" spans="1:18" ht="15" customHeight="1" x14ac:dyDescent="0.3">
      <c r="A6" s="7" t="s">
        <v>171</v>
      </c>
      <c r="B6" s="4" t="s">
        <v>172</v>
      </c>
      <c r="C6" s="33"/>
      <c r="D6" s="61">
        <v>26.14</v>
      </c>
      <c r="E6" s="61">
        <f>D6*165</f>
        <v>4313.1000000000004</v>
      </c>
      <c r="G6" s="66"/>
      <c r="H6" s="66"/>
      <c r="I6" s="66"/>
      <c r="J6" s="66"/>
    </row>
    <row r="7" spans="1:18" ht="15" customHeight="1" x14ac:dyDescent="0.3">
      <c r="A7" s="7" t="s">
        <v>173</v>
      </c>
      <c r="B7" s="8" t="s">
        <v>174</v>
      </c>
      <c r="C7" s="32"/>
      <c r="D7" s="8"/>
      <c r="E7" s="8"/>
      <c r="G7" s="66"/>
      <c r="H7" s="66"/>
      <c r="I7" s="66"/>
    </row>
    <row r="8" spans="1:18" ht="15" customHeight="1" x14ac:dyDescent="0.3">
      <c r="A8" s="7" t="s">
        <v>175</v>
      </c>
      <c r="B8" s="4" t="s">
        <v>176</v>
      </c>
      <c r="C8" s="4" t="s">
        <v>177</v>
      </c>
      <c r="D8" s="4" t="s">
        <v>178</v>
      </c>
      <c r="E8" s="4" t="s">
        <v>179</v>
      </c>
    </row>
    <row r="9" spans="1:18" ht="15" customHeight="1" x14ac:dyDescent="0.3">
      <c r="A9" s="7" t="s">
        <v>180</v>
      </c>
      <c r="B9" s="8" t="s">
        <v>181</v>
      </c>
      <c r="C9" s="8" t="s">
        <v>182</v>
      </c>
      <c r="D9" s="8" t="s">
        <v>183</v>
      </c>
      <c r="E9" s="8" t="s">
        <v>184</v>
      </c>
    </row>
    <row r="10" spans="1:18" ht="15" customHeight="1" x14ac:dyDescent="0.3">
      <c r="A10" s="7" t="s">
        <v>185</v>
      </c>
      <c r="B10" s="4" t="s">
        <v>186</v>
      </c>
      <c r="C10" s="4" t="s">
        <v>187</v>
      </c>
      <c r="D10" s="4" t="s">
        <v>188</v>
      </c>
      <c r="E10" s="4" t="s">
        <v>189</v>
      </c>
    </row>
    <row r="11" spans="1:18" ht="15" customHeight="1" x14ac:dyDescent="0.3">
      <c r="A11" s="7" t="s">
        <v>190</v>
      </c>
      <c r="B11" s="8" t="s">
        <v>191</v>
      </c>
      <c r="C11" s="8" t="s">
        <v>192</v>
      </c>
      <c r="D11" s="8" t="s">
        <v>193</v>
      </c>
      <c r="E11" s="8" t="s">
        <v>194</v>
      </c>
    </row>
    <row r="12" spans="1:18" ht="15" customHeight="1" x14ac:dyDescent="0.3">
      <c r="A12" s="7" t="s">
        <v>195</v>
      </c>
      <c r="B12" s="4" t="s">
        <v>196</v>
      </c>
      <c r="C12" s="4" t="s">
        <v>197</v>
      </c>
      <c r="D12" s="4" t="s">
        <v>198</v>
      </c>
      <c r="E12" s="4" t="s">
        <v>199</v>
      </c>
    </row>
    <row r="13" spans="1:18" ht="15" customHeight="1" x14ac:dyDescent="0.3">
      <c r="A13" s="7" t="s">
        <v>200</v>
      </c>
      <c r="B13" s="8" t="s">
        <v>201</v>
      </c>
      <c r="C13" s="8" t="s">
        <v>202</v>
      </c>
      <c r="D13" s="8" t="s">
        <v>203</v>
      </c>
      <c r="E13" s="8" t="s">
        <v>204</v>
      </c>
    </row>
    <row r="14" spans="1:18" ht="15" customHeight="1" x14ac:dyDescent="0.3">
      <c r="A14" s="6" t="s">
        <v>205</v>
      </c>
      <c r="B14" s="2" t="s">
        <v>206</v>
      </c>
      <c r="C14" s="2" t="s">
        <v>207</v>
      </c>
      <c r="D14" s="2" t="s">
        <v>208</v>
      </c>
      <c r="E14" s="2" t="s">
        <v>209</v>
      </c>
    </row>
    <row r="15" spans="1:18" ht="15" customHeight="1" x14ac:dyDescent="0.3">
      <c r="A15" s="7" t="s">
        <v>210</v>
      </c>
      <c r="B15" s="3" t="s">
        <v>211</v>
      </c>
      <c r="C15" s="3" t="s">
        <v>212</v>
      </c>
      <c r="D15" s="3" t="s">
        <v>213</v>
      </c>
      <c r="E15" s="3" t="s">
        <v>214</v>
      </c>
      <c r="O15" s="103"/>
      <c r="P15" s="103"/>
      <c r="Q15" s="103"/>
      <c r="R15" s="103"/>
    </row>
    <row r="16" spans="1:18" ht="15" customHeight="1" x14ac:dyDescent="0.3">
      <c r="A16" s="16" t="s">
        <v>215</v>
      </c>
      <c r="B16" s="17" t="s">
        <v>216</v>
      </c>
      <c r="C16" s="17" t="s">
        <v>217</v>
      </c>
      <c r="D16" s="17" t="s">
        <v>218</v>
      </c>
      <c r="E16" s="17" t="s">
        <v>219</v>
      </c>
      <c r="F16" s="14"/>
      <c r="G16" s="14"/>
      <c r="H16" s="14"/>
      <c r="I16" s="14"/>
      <c r="O16" s="104"/>
      <c r="P16" s="104"/>
      <c r="Q16" s="104"/>
      <c r="R16" s="104"/>
    </row>
    <row r="17" spans="1:18" ht="15" customHeight="1" x14ac:dyDescent="0.3">
      <c r="A17" s="7" t="s">
        <v>60</v>
      </c>
      <c r="B17" s="8" t="s">
        <v>220</v>
      </c>
      <c r="C17" s="8" t="s">
        <v>221</v>
      </c>
      <c r="D17" s="8" t="s">
        <v>222</v>
      </c>
      <c r="E17" s="8" t="s">
        <v>223</v>
      </c>
    </row>
    <row r="18" spans="1:18" ht="15" customHeight="1" x14ac:dyDescent="0.3">
      <c r="A18" s="7" t="s">
        <v>269</v>
      </c>
      <c r="B18" s="4" t="s">
        <v>224</v>
      </c>
      <c r="C18" s="4" t="s">
        <v>225</v>
      </c>
      <c r="D18" s="4" t="s">
        <v>226</v>
      </c>
      <c r="E18" s="4" t="s">
        <v>227</v>
      </c>
    </row>
    <row r="19" spans="1:18" ht="15" customHeight="1" x14ac:dyDescent="0.3">
      <c r="A19" s="6" t="s">
        <v>273</v>
      </c>
      <c r="B19" s="2" t="s">
        <v>228</v>
      </c>
      <c r="C19" s="2" t="s">
        <v>229</v>
      </c>
      <c r="D19" s="2" t="s">
        <v>230</v>
      </c>
      <c r="E19" s="2" t="s">
        <v>231</v>
      </c>
      <c r="I19" t="s">
        <v>333</v>
      </c>
    </row>
    <row r="20" spans="1:18" ht="15" customHeight="1" x14ac:dyDescent="0.3">
      <c r="A20" s="7" t="s">
        <v>232</v>
      </c>
      <c r="B20" s="4" t="s">
        <v>233</v>
      </c>
      <c r="C20" s="4" t="s">
        <v>234</v>
      </c>
      <c r="D20" s="4" t="s">
        <v>235</v>
      </c>
      <c r="E20" s="4" t="s">
        <v>236</v>
      </c>
    </row>
    <row r="21" spans="1:18" ht="15" customHeight="1" x14ac:dyDescent="0.3">
      <c r="A21" s="7" t="s">
        <v>237</v>
      </c>
      <c r="B21" s="4" t="s">
        <v>238</v>
      </c>
      <c r="C21" s="8" t="s">
        <v>239</v>
      </c>
      <c r="D21" s="4" t="s">
        <v>240</v>
      </c>
      <c r="E21" s="8" t="s">
        <v>241</v>
      </c>
    </row>
    <row r="22" spans="1:18" ht="15" customHeight="1" x14ac:dyDescent="0.3">
      <c r="A22" s="7" t="s">
        <v>242</v>
      </c>
      <c r="B22" s="4" t="s">
        <v>243</v>
      </c>
      <c r="C22" s="4" t="s">
        <v>244</v>
      </c>
      <c r="D22" s="4" t="s">
        <v>245</v>
      </c>
      <c r="E22" s="4" t="s">
        <v>246</v>
      </c>
      <c r="O22" s="103"/>
      <c r="P22" s="103"/>
      <c r="Q22" s="103"/>
      <c r="R22" s="103"/>
    </row>
    <row r="23" spans="1:18" ht="14.1" customHeight="1" x14ac:dyDescent="0.3">
      <c r="A23" s="11"/>
      <c r="O23" s="11"/>
      <c r="P23" s="11"/>
      <c r="Q23" s="11"/>
      <c r="R23" s="11"/>
    </row>
    <row r="24" spans="1:18" ht="14.1" customHeight="1" x14ac:dyDescent="0.3">
      <c r="A24" s="1" t="s">
        <v>247</v>
      </c>
      <c r="B24" t="s">
        <v>248</v>
      </c>
      <c r="C24" t="s">
        <v>249</v>
      </c>
      <c r="D24" s="13" t="s">
        <v>250</v>
      </c>
      <c r="E24" s="13" t="s">
        <v>251</v>
      </c>
      <c r="F24" s="13"/>
    </row>
    <row r="25" spans="1:18" ht="31.65" customHeight="1" x14ac:dyDescent="0.3">
      <c r="A25" s="96" t="s">
        <v>280</v>
      </c>
      <c r="B25" s="96"/>
      <c r="C25" s="96"/>
      <c r="D25" s="96"/>
      <c r="E25" s="10" t="s">
        <v>252</v>
      </c>
    </row>
    <row r="26" spans="1:18" ht="14.1" customHeight="1" x14ac:dyDescent="0.3">
      <c r="A26" s="100" t="s">
        <v>253</v>
      </c>
      <c r="B26" s="96" t="s">
        <v>274</v>
      </c>
      <c r="C26" s="96"/>
      <c r="D26" s="96"/>
      <c r="E26" s="11"/>
    </row>
    <row r="27" spans="1:18" ht="16.350000000000001" customHeight="1" x14ac:dyDescent="0.3">
      <c r="A27" s="101"/>
      <c r="B27" s="96"/>
      <c r="C27" s="96"/>
      <c r="D27" s="96"/>
      <c r="E27" s="12"/>
    </row>
    <row r="28" spans="1:18" ht="14.1" customHeight="1" x14ac:dyDescent="0.3">
      <c r="A28" s="101"/>
      <c r="B28" s="97" t="s">
        <v>254</v>
      </c>
      <c r="C28" s="98"/>
      <c r="D28" s="99"/>
      <c r="E28" s="10" t="s">
        <v>255</v>
      </c>
    </row>
    <row r="29" spans="1:18" ht="27" customHeight="1" x14ac:dyDescent="0.3">
      <c r="A29" s="102"/>
      <c r="B29" s="106" t="s">
        <v>275</v>
      </c>
      <c r="C29" s="107"/>
      <c r="D29" s="108"/>
      <c r="E29" s="10" t="s">
        <v>256</v>
      </c>
    </row>
    <row r="30" spans="1:18" ht="27" customHeight="1" x14ac:dyDescent="0.3">
      <c r="B30" s="15"/>
      <c r="C30" s="15"/>
      <c r="D30" s="15"/>
    </row>
    <row r="31" spans="1:18" ht="14.1" customHeight="1" x14ac:dyDescent="0.3">
      <c r="A31" s="103" t="s">
        <v>257</v>
      </c>
      <c r="B31" s="105"/>
      <c r="C31" s="105"/>
      <c r="D31" s="105"/>
    </row>
    <row r="32" spans="1:18" ht="27" customHeight="1" x14ac:dyDescent="0.3">
      <c r="A32" s="104" t="s">
        <v>258</v>
      </c>
      <c r="B32" s="105"/>
      <c r="C32" s="105"/>
      <c r="D32" s="105"/>
    </row>
    <row r="33" spans="1:4" ht="14.1" customHeight="1" x14ac:dyDescent="0.3">
      <c r="A33" s="103" t="s">
        <v>259</v>
      </c>
      <c r="B33" s="105"/>
      <c r="C33" s="105"/>
      <c r="D33" s="105"/>
    </row>
    <row r="34" spans="1:4" ht="14.1" customHeight="1" x14ac:dyDescent="0.3">
      <c r="A34" s="103" t="s">
        <v>260</v>
      </c>
      <c r="B34" s="105"/>
      <c r="C34" s="105"/>
      <c r="D34" s="105"/>
    </row>
    <row r="35" spans="1:4" ht="14.1" customHeight="1" x14ac:dyDescent="0.3">
      <c r="A35" s="103" t="s">
        <v>261</v>
      </c>
      <c r="B35" s="105"/>
      <c r="C35" s="105"/>
      <c r="D35" s="105"/>
    </row>
    <row r="36" spans="1:4" ht="14.1" customHeight="1" x14ac:dyDescent="0.3">
      <c r="A36" s="103" t="s">
        <v>262</v>
      </c>
      <c r="B36" s="105"/>
      <c r="C36" s="105"/>
      <c r="D36" s="105"/>
    </row>
    <row r="37" spans="1:4" ht="14.1" customHeight="1" x14ac:dyDescent="0.3">
      <c r="A37" s="103" t="s">
        <v>263</v>
      </c>
      <c r="B37" s="105"/>
      <c r="C37" s="105"/>
      <c r="D37" s="105"/>
    </row>
    <row r="38" spans="1:4" ht="14.1" customHeight="1" x14ac:dyDescent="0.3">
      <c r="A38" s="103" t="s">
        <v>264</v>
      </c>
      <c r="B38" s="105"/>
      <c r="C38" s="105"/>
      <c r="D38" s="105"/>
    </row>
    <row r="39" spans="1:4" ht="14.1" customHeight="1" x14ac:dyDescent="0.3">
      <c r="A39" s="109" t="s">
        <v>265</v>
      </c>
      <c r="B39" s="105"/>
      <c r="C39" s="105"/>
      <c r="D39" s="105"/>
    </row>
    <row r="40" spans="1:4" ht="14.1" customHeight="1" x14ac:dyDescent="0.3">
      <c r="A40" s="103" t="s">
        <v>266</v>
      </c>
      <c r="B40" s="105"/>
      <c r="C40" s="105"/>
      <c r="D40" s="105"/>
    </row>
    <row r="41" spans="1:4" ht="14.1" customHeight="1" x14ac:dyDescent="0.3">
      <c r="A41" s="103" t="s">
        <v>267</v>
      </c>
      <c r="B41" s="105"/>
      <c r="C41" s="105"/>
      <c r="D41" s="105"/>
    </row>
    <row r="42" spans="1:4" ht="14.1" customHeight="1" x14ac:dyDescent="0.3">
      <c r="A42" s="103" t="s">
        <v>268</v>
      </c>
      <c r="B42" s="105"/>
      <c r="C42" s="105"/>
      <c r="D42" s="105"/>
    </row>
  </sheetData>
  <mergeCells count="25"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1:E1"/>
    <mergeCell ref="A2:I2"/>
    <mergeCell ref="A25:D25"/>
    <mergeCell ref="B26:D27"/>
    <mergeCell ref="B28:D28"/>
    <mergeCell ref="A3:A4"/>
    <mergeCell ref="A26:A29"/>
    <mergeCell ref="B3:C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Boboň Kristína</cp:lastModifiedBy>
  <cp:lastPrinted>2024-09-06T05:56:42Z</cp:lastPrinted>
  <dcterms:created xsi:type="dcterms:W3CDTF">2022-06-30T06:25:51Z</dcterms:created>
  <dcterms:modified xsi:type="dcterms:W3CDTF">2026-08-28T08:30:03Z</dcterms:modified>
</cp:coreProperties>
</file>